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mongolia-my.sharepoint.com/personal/munkhzul_b_crc_gov_mn/Documents/Documents/DESKTOP/Дата мэдээлэл вэбд/2024 он/"/>
    </mc:Choice>
  </mc:AlternateContent>
  <xr:revisionPtr revIDLastSave="156" documentId="13_ncr:1_{0270D2D9-5E75-41A5-AC04-2A0ADA4DF47D}" xr6:coauthVersionLast="47" xr6:coauthVersionMax="47" xr10:uidLastSave="{DE819349-1E7D-421E-BBF8-5C6C555527C9}"/>
  <bookViews>
    <workbookView xWindow="-108" yWindow="-108" windowWidth="23256" windowHeight="12720" tabRatio="601" activeTab="1" xr2:uid="{25852519-25F3-43CE-82F4-FCD4303C8B77}"/>
  </bookViews>
  <sheets>
    <sheet name="Үүрэн холбоо" sheetId="1" r:id="rId1"/>
    <sheet name="Хэрэглэгчийн тоо, байршлаар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1" l="1"/>
  <c r="O39" i="1"/>
  <c r="N39" i="1"/>
  <c r="M39" i="1"/>
  <c r="L39" i="1"/>
  <c r="K39" i="1"/>
  <c r="J39" i="1"/>
  <c r="I39" i="1"/>
  <c r="H39" i="1"/>
  <c r="G39" i="1"/>
  <c r="P38" i="1"/>
  <c r="O38" i="1"/>
  <c r="N38" i="1"/>
  <c r="M38" i="1"/>
  <c r="L38" i="1"/>
  <c r="K38" i="1"/>
  <c r="J38" i="1"/>
  <c r="I38" i="1"/>
  <c r="H38" i="1"/>
  <c r="G38" i="1"/>
  <c r="P37" i="1"/>
  <c r="O37" i="1"/>
  <c r="N37" i="1"/>
  <c r="M37" i="1"/>
  <c r="L37" i="1"/>
  <c r="K37" i="1"/>
  <c r="J37" i="1"/>
  <c r="I37" i="1"/>
  <c r="H37" i="1"/>
  <c r="G37" i="1"/>
  <c r="E11" i="1"/>
  <c r="D11" i="1"/>
  <c r="C11" i="1"/>
  <c r="E10" i="1"/>
  <c r="D10" i="1"/>
  <c r="C10" i="1"/>
</calcChain>
</file>

<file path=xl/sharedStrings.xml><?xml version="1.0" encoding="utf-8"?>
<sst xmlns="http://schemas.openxmlformats.org/spreadsheetml/2006/main" count="1334" uniqueCount="407">
  <si>
    <t xml:space="preserve">1996 он </t>
  </si>
  <si>
    <t xml:space="preserve">2001 он </t>
  </si>
  <si>
    <t xml:space="preserve">2002 он </t>
  </si>
  <si>
    <t>2003 он</t>
  </si>
  <si>
    <t xml:space="preserve">2004 он </t>
  </si>
  <si>
    <t xml:space="preserve">2005 он </t>
  </si>
  <si>
    <t xml:space="preserve">2006 он </t>
  </si>
  <si>
    <t>2007 он</t>
  </si>
  <si>
    <t xml:space="preserve">2008 он </t>
  </si>
  <si>
    <t xml:space="preserve">2009 он </t>
  </si>
  <si>
    <t xml:space="preserve">2010 он </t>
  </si>
  <si>
    <t xml:space="preserve">2011 он </t>
  </si>
  <si>
    <t xml:space="preserve">2012 он </t>
  </si>
  <si>
    <t xml:space="preserve">2013 он </t>
  </si>
  <si>
    <t xml:space="preserve">2014 он </t>
  </si>
  <si>
    <t xml:space="preserve">2015 он </t>
  </si>
  <si>
    <t xml:space="preserve">2016 он </t>
  </si>
  <si>
    <t xml:space="preserve">2017 он </t>
  </si>
  <si>
    <t xml:space="preserve">2018 он </t>
  </si>
  <si>
    <t xml:space="preserve">2019 он </t>
  </si>
  <si>
    <t>2020 он</t>
  </si>
  <si>
    <t>2021 он</t>
  </si>
  <si>
    <t xml:space="preserve">Нийт дүн </t>
  </si>
  <si>
    <t xml:space="preserve">2007 он </t>
  </si>
  <si>
    <t>2009 он</t>
  </si>
  <si>
    <t>2010 он</t>
  </si>
  <si>
    <t>2011 он</t>
  </si>
  <si>
    <t>2012 он</t>
  </si>
  <si>
    <t>2013 он</t>
  </si>
  <si>
    <t>2014 он</t>
  </si>
  <si>
    <t xml:space="preserve">2017 он  </t>
  </si>
  <si>
    <t xml:space="preserve">2018 он  </t>
  </si>
  <si>
    <t xml:space="preserve">Мобиком корпораци ХХК </t>
  </si>
  <si>
    <t xml:space="preserve">Скайтел ХХК </t>
  </si>
  <si>
    <t>N/A</t>
  </si>
  <si>
    <t xml:space="preserve">Юнител ХХК </t>
  </si>
  <si>
    <t xml:space="preserve">Жи-Мобайл ХХК </t>
  </si>
  <si>
    <t xml:space="preserve">Нийт </t>
  </si>
  <si>
    <t>2016 он</t>
  </si>
  <si>
    <t>2017 он</t>
  </si>
  <si>
    <t>2008 он</t>
  </si>
  <si>
    <t>2015 он</t>
  </si>
  <si>
    <t xml:space="preserve">2016 он  </t>
  </si>
  <si>
    <t xml:space="preserve">Дараа төлбөрт </t>
  </si>
  <si>
    <t xml:space="preserve">Урьдчилсан төлбөрт </t>
  </si>
  <si>
    <t xml:space="preserve">Хосолсон төлбөрт  </t>
  </si>
  <si>
    <t xml:space="preserve">Нийт  </t>
  </si>
  <si>
    <t>2002 он</t>
  </si>
  <si>
    <t xml:space="preserve">2003 он </t>
  </si>
  <si>
    <t>Сүлжээ доторх яриа</t>
  </si>
  <si>
    <t xml:space="preserve">Гарах ачаалал </t>
  </si>
  <si>
    <t>Орох ачаалал</t>
  </si>
  <si>
    <t xml:space="preserve">SMS илгээсэн </t>
  </si>
  <si>
    <t>3G</t>
  </si>
  <si>
    <t>4G/ LTE</t>
  </si>
  <si>
    <t xml:space="preserve">Үүрэн холбооны идэвхтэй хэрэглэгчийн тоо </t>
  </si>
  <si>
    <t>2022 он</t>
  </si>
  <si>
    <t>Ондо ХХК</t>
  </si>
  <si>
    <t>3G  хэрэглэгчийн тоо</t>
  </si>
  <si>
    <t xml:space="preserve">4G/LTE хэрэглэгчийн тоо </t>
  </si>
  <si>
    <t>M2M хэрэглэгчийн тоо</t>
  </si>
  <si>
    <t>Үүрэн холбооны ярианы нийт ачаалал, сая.мин</t>
  </si>
  <si>
    <t>Зөвхөн дата</t>
  </si>
  <si>
    <t>Ухаалаг төхөөрөмж хэрэглэгчийн тоо</t>
  </si>
  <si>
    <t>2023 он</t>
  </si>
  <si>
    <t>2021 хагас жил</t>
  </si>
  <si>
    <t>2022 хагас жил</t>
  </si>
  <si>
    <t>2023 хагас жил</t>
  </si>
  <si>
    <t>2024 хагас жил</t>
  </si>
  <si>
    <t>Үүрэн холбооны хэрэглэгчийн зах зээлд эзлэх хувь</t>
  </si>
  <si>
    <t>Дата болон яриа хосолсон</t>
  </si>
  <si>
    <t>Үүрэн холбооны нэг хэрэглэгчээс олох дундаж орлого /ARPU/, төг</t>
  </si>
  <si>
    <t>2024 он</t>
  </si>
  <si>
    <t>Аймаг, хот</t>
  </si>
  <si>
    <t>Байршил</t>
  </si>
  <si>
    <t>2G хэрэглэгч</t>
  </si>
  <si>
    <t>3G хэрэглэгч</t>
  </si>
  <si>
    <t>4G/LTE хэрэглэгч</t>
  </si>
  <si>
    <t>Улаанбаатар</t>
  </si>
  <si>
    <t>Багануур дүүрэг</t>
  </si>
  <si>
    <t>Багахангай дүүрэг</t>
  </si>
  <si>
    <t>Баянгол дүүрэг</t>
  </si>
  <si>
    <t>Баянзүрх дүүрэг</t>
  </si>
  <si>
    <t>Налайх дүүрэг</t>
  </si>
  <si>
    <t>Сонгинохайрхан дүүрэг</t>
  </si>
  <si>
    <t>Сүхбаатар дүүрэг</t>
  </si>
  <si>
    <t>Хан-Уул дүүрэг</t>
  </si>
  <si>
    <t>Чингэлтэй дүүрэг</t>
  </si>
  <si>
    <t>Улаанбаатар хотын нийт дүн</t>
  </si>
  <si>
    <t>Архангай</t>
  </si>
  <si>
    <t>Батцэнгэл</t>
  </si>
  <si>
    <t>Булган</t>
  </si>
  <si>
    <t>Жаргалант</t>
  </si>
  <si>
    <t>Их тамир</t>
  </si>
  <si>
    <t>Өгийнуур</t>
  </si>
  <si>
    <t>Өлзийт</t>
  </si>
  <si>
    <t>Өндөр-Улаан</t>
  </si>
  <si>
    <t>Тариат</t>
  </si>
  <si>
    <t>Төвшрүүлэх</t>
  </si>
  <si>
    <t>Хайрхан</t>
  </si>
  <si>
    <t>Хангай</t>
  </si>
  <si>
    <t>Хашаат</t>
  </si>
  <si>
    <t>Хотонт</t>
  </si>
  <si>
    <t>Цахир</t>
  </si>
  <si>
    <t>Цэнхэр</t>
  </si>
  <si>
    <t>Цэцэрлэг</t>
  </si>
  <si>
    <t>Чулуут</t>
  </si>
  <si>
    <t>Эрдэнэбулган</t>
  </si>
  <si>
    <t>Эрдэнэмандал</t>
  </si>
  <si>
    <t>Архангай аймгийн нийт дүн</t>
  </si>
  <si>
    <t>Баян-Өлгий</t>
  </si>
  <si>
    <t>Алтай</t>
  </si>
  <si>
    <t>Алтанцөгц</t>
  </si>
  <si>
    <t>Баяннуур</t>
  </si>
  <si>
    <t>Бугат</t>
  </si>
  <si>
    <t>Буянт</t>
  </si>
  <si>
    <t>Дэлүүн</t>
  </si>
  <si>
    <t>Ногооннуур</t>
  </si>
  <si>
    <t>Өлгий</t>
  </si>
  <si>
    <t>Сагсай</t>
  </si>
  <si>
    <t>Толбо</t>
  </si>
  <si>
    <t>Улаанхус</t>
  </si>
  <si>
    <t>Цэнгэл</t>
  </si>
  <si>
    <t>Баян-Өлгий аймгийн нийт дүн</t>
  </si>
  <si>
    <t>Баянхонгор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</si>
  <si>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</si>
  <si>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</si>
  <si>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</si>
  <si>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</si>
  <si>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</si>
  <si>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</si>
  <si>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</si>
  <si>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</si>
  <si>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</si>
  <si>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</si>
  <si>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</si>
  <si>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</si>
  <si>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</si>
  <si>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</si>
  <si>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</si>
  <si>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</si>
  <si>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</si>
  <si>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Баянхонгор аймгийн нийт дүн</t>
  </si>
  <si>
    <t>Баян-Агт</t>
  </si>
  <si>
    <t>Бүрэгхангай</t>
  </si>
  <si>
    <t>Гурван булаг</t>
  </si>
  <si>
    <t>Дашинчилэн</t>
  </si>
  <si>
    <t>Могод</t>
  </si>
  <si>
    <t>Орхон</t>
  </si>
  <si>
    <t>Рашаант</t>
  </si>
  <si>
    <t>Сайхан</t>
  </si>
  <si>
    <t>Сэлэнгэ</t>
  </si>
  <si>
    <t>Тэшиг</t>
  </si>
  <si>
    <t>Хангал</t>
  </si>
  <si>
    <t>Хишиг-Өндөр</t>
  </si>
  <si>
    <t>Хутаг-Өндөр</t>
  </si>
  <si>
    <t>Булган аймгийн нийт дүн</t>
  </si>
  <si>
    <t>Говь-Алтай</t>
  </si>
  <si>
    <t>Алтай сум</t>
  </si>
  <si>
    <t>Баян-Уул</t>
  </si>
  <si>
    <t>Бигэр</t>
  </si>
  <si>
    <t>Дарив</t>
  </si>
  <si>
    <t>Дэлгэр</t>
  </si>
  <si>
    <t>Есөнбулаг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</si>
  <si>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</si>
  <si>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</si>
  <si>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</si>
  <si>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</si>
  <si>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</si>
  <si>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</si>
  <si>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</si>
  <si>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</si>
  <si>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</si>
  <si>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</si>
  <si>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</si>
  <si>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Говь-Алтай аймгийн нийт дүн</t>
  </si>
  <si>
    <t>Говьсүмбэр</t>
  </si>
  <si>
    <t>Баянтал</t>
  </si>
  <si>
    <t>Сүмбэр</t>
  </si>
  <si>
    <t>Шивээговь</t>
  </si>
  <si>
    <t>Говьсүмбэр аймгийн нийт дүн</t>
  </si>
  <si>
    <t>Дархан-Уул</t>
  </si>
  <si>
    <t>Дархан</t>
  </si>
  <si>
    <t>Хонгор</t>
  </si>
  <si>
    <t>Шарын гол</t>
  </si>
  <si>
    <t>Дархан-Уул аймгийн нийт дүн</t>
  </si>
  <si>
    <t>Дорноговь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</si>
  <si>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</si>
  <si>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</si>
  <si>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</si>
  <si>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</si>
  <si>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</si>
  <si>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</si>
  <si>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</si>
  <si>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</si>
  <si>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Сайншанд</t>
  </si>
  <si>
    <t>Сайхандулаан</t>
  </si>
  <si>
    <t>Улаанбадрах</t>
  </si>
  <si>
    <t>Хатанбулаг</t>
  </si>
  <si>
    <t>Хөвсгөл</t>
  </si>
  <si>
    <t>Дорноговь аймгийн нийт дүн</t>
  </si>
  <si>
    <t>Дорнод</t>
  </si>
  <si>
    <t>Баяндун</t>
  </si>
  <si>
    <t>Баянтүмэн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</si>
  <si>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</si>
  <si>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</si>
  <si>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</si>
  <si>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</si>
  <si>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</si>
  <si>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</si>
  <si>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Хэрлэн</t>
  </si>
  <si>
    <t>Цагаан-Овоо</t>
  </si>
  <si>
    <t>Чойбалсан</t>
  </si>
  <si>
    <t>Чулуунхороот</t>
  </si>
  <si>
    <t>Дорнод аймгийн нийт дүн</t>
  </si>
  <si>
    <t>Дундговь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</si>
  <si>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</si>
  <si>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</si>
  <si>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</si>
  <si>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</si>
  <si>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</si>
  <si>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</si>
  <si>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</si>
  <si>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</si>
  <si>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</si>
  <si>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Сайнцагаан</t>
  </si>
  <si>
    <t>Сайхан овоо</t>
  </si>
  <si>
    <t>Хулд</t>
  </si>
  <si>
    <t>Цагаандэлгэр</t>
  </si>
  <si>
    <t>Эрдэнэдалай</t>
  </si>
  <si>
    <t>Дундговь аймгийн нийт дүн</t>
  </si>
  <si>
    <t>Завхан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</si>
  <si>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</si>
  <si>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</si>
  <si>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</si>
  <si>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</si>
  <si>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</si>
  <si>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</si>
  <si>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</si>
  <si>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Их -Уул</t>
  </si>
  <si>
    <t>Нөмрөг</t>
  </si>
  <si>
    <t>Отгон</t>
  </si>
  <si>
    <t>Сантмаргац</t>
  </si>
  <si>
    <t>Сонгино</t>
  </si>
  <si>
    <t>Тосонцэнгэл</t>
  </si>
  <si>
    <t>Түдэвтэй</t>
  </si>
  <si>
    <t>Тэлмэн</t>
  </si>
  <si>
    <t>Тэс</t>
  </si>
  <si>
    <t>Улиастай</t>
  </si>
  <si>
    <t>Ургамал</t>
  </si>
  <si>
    <t>Цагаанхайрхан</t>
  </si>
  <si>
    <t>Цагаанчулуут</t>
  </si>
  <si>
    <t>Цэцэн-Уул</t>
  </si>
  <si>
    <t>Шилүүстэй</t>
  </si>
  <si>
    <t>Эрдэнэхайрхан</t>
  </si>
  <si>
    <t>Яруу</t>
  </si>
  <si>
    <t>Завхан аймгийн нийт дүн</t>
  </si>
  <si>
    <t>Орхон аймгийн нийт дүн</t>
  </si>
  <si>
    <t>Өвөрхангай</t>
  </si>
  <si>
    <t>Арвайхээр</t>
  </si>
  <si>
    <t>Баруунбаян-Улаан</t>
  </si>
  <si>
    <t>Бат-Өлзий</t>
  </si>
  <si>
    <t>Баянгол</t>
  </si>
  <si>
    <t>Бүрд</t>
  </si>
  <si>
    <t>Гучин -ус</t>
  </si>
  <si>
    <t>Eсөнзүйл</t>
  </si>
  <si>
    <t>Зүүнбаян-Улаан</t>
  </si>
  <si>
    <t>Нарийн тээл</t>
  </si>
  <si>
    <t>Сант</t>
  </si>
  <si>
    <t>Тарагт</t>
  </si>
  <si>
    <t>Уянга</t>
  </si>
  <si>
    <t>Хайрхандулаан</t>
  </si>
  <si>
    <t>Хархорин</t>
  </si>
  <si>
    <t>Хужирт</t>
  </si>
  <si>
    <t>Өвөрхангай аймгийн нийт дүн</t>
  </si>
  <si>
    <t>Өмнөговь</t>
  </si>
  <si>
    <t>Баяндалай</t>
  </si>
  <si>
    <t>Гурвантэс</t>
  </si>
  <si>
    <t>Даланзадгад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</si>
  <si>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</si>
  <si>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</si>
  <si>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</si>
  <si>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</si>
  <si>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</si>
  <si>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</si>
  <si>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</si>
  <si>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</si>
  <si>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</si>
  <si>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</t>
  </si>
  <si>
    <t>Өмнөговь аймгийн нийт дүн</t>
  </si>
  <si>
    <t>Сүхбаатар</t>
  </si>
  <si>
    <t>Баруун-Урт</t>
  </si>
  <si>
    <t>Баяндэлгэр</t>
  </si>
  <si>
    <t>Дарьганга</t>
  </si>
  <si>
    <t>Мөнххаан</t>
  </si>
  <si>
    <t>Наран</t>
  </si>
  <si>
    <t>Онгон</t>
  </si>
  <si>
    <t>Түвшинширээ</t>
  </si>
  <si>
    <t>Түмэнцогт</t>
  </si>
  <si>
    <t>Уулбаян</t>
  </si>
  <si>
    <t>Халзан</t>
  </si>
  <si>
    <t>Эрдэнэцагаан</t>
  </si>
  <si>
    <t>Сүхбаатар аймгийн нийт дүн</t>
  </si>
  <si>
    <t>Алтанбулаг</t>
  </si>
  <si>
    <t>Баруунбүрэн</t>
  </si>
  <si>
    <t>Ерөө</t>
  </si>
  <si>
    <t>Жавхлант</t>
  </si>
  <si>
    <t>Зүүнбүрэн</t>
  </si>
  <si>
    <t>Мандал</t>
  </si>
  <si>
    <t>Орхонтуул</t>
  </si>
  <si>
    <t>Түшиг</t>
  </si>
  <si>
    <t>Хүдэр</t>
  </si>
  <si>
    <t>Хушаат</t>
  </si>
  <si>
    <t>Цагааннуур</t>
  </si>
  <si>
    <t>Шаамар</t>
  </si>
  <si>
    <t>Сэлэнгэ аймгийн нийт дүн</t>
  </si>
  <si>
    <t>Төв</t>
  </si>
  <si>
    <t>Аргалант/Нөхөрлөл/</t>
  </si>
  <si>
    <t>Архуст</t>
  </si>
  <si>
    <t>Батсүмбэр</t>
  </si>
  <si>
    <t>Баян</t>
  </si>
  <si>
    <t>Баян-Өнжүүл</t>
  </si>
  <si>
    <t>Баянхангай</t>
  </si>
  <si>
    <t>Баянцогт</t>
  </si>
  <si>
    <t>Баянчандмань</t>
  </si>
  <si>
    <t>Борнуур</t>
  </si>
  <si>
    <t>Бүрэн</t>
  </si>
  <si>
    <t>Дэлгэрхаан</t>
  </si>
  <si>
    <t>Заамар</t>
  </si>
  <si>
    <t>Зуунмод</t>
  </si>
  <si>
    <t>Лүн</t>
  </si>
  <si>
    <t>Мөнгөнморьт</t>
  </si>
  <si>
    <t>Өндөрширээт</t>
  </si>
  <si>
    <t>Угтаалцайдам</t>
  </si>
  <si>
    <t>Эрдэнэсант</t>
  </si>
  <si>
    <t>Төв аймгийн нийт дүн</t>
  </si>
  <si>
    <t>Увс</t>
  </si>
  <si>
    <t>Баруунтуруун</t>
  </si>
  <si>
    <t>Бөхмөрөн</t>
  </si>
  <si>
    <t>Давст</t>
  </si>
  <si>
    <t>Зүүнговь</t>
  </si>
  <si>
    <t>Зүүнхангай</t>
  </si>
  <si>
    <t>Малчин</t>
  </si>
  <si>
    <t>Наранбулаг</t>
  </si>
  <si>
    <t>Өндөрхангай</t>
  </si>
  <si>
    <t>Сагил</t>
  </si>
  <si>
    <t>Тариалан</t>
  </si>
  <si>
    <t>Түргэн</t>
  </si>
  <si>
    <t>Улаангом</t>
  </si>
  <si>
    <t>Ховд</t>
  </si>
  <si>
    <t>Хяргас</t>
  </si>
  <si>
    <t>Увс аймгийн нийт дүн</t>
  </si>
  <si>
    <t>Дарви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</si>
  <si>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</si>
  <si>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</si>
  <si>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</si>
  <si>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</si>
  <si>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</si>
  <si>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</si>
  <si>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</si>
  <si>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</si>
  <si>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</si>
  <si>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</si>
  <si>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t>Ховд аймгийн нийт дүн</t>
  </si>
  <si>
    <t>Алаг-Эрдэнэ</t>
  </si>
  <si>
    <t>Арбулаг</t>
  </si>
  <si>
    <t>Баянзүрх</t>
  </si>
  <si>
    <t>Бүрэнтогтох</t>
  </si>
  <si>
    <t>Галт</t>
  </si>
  <si>
    <t>Их-Уул</t>
  </si>
  <si>
    <t>Мөрөн</t>
  </si>
  <si>
    <t>Ренчинлхүмбэ</t>
  </si>
  <si>
    <t>Төмөрбулаг</t>
  </si>
  <si>
    <t>Түнэл</t>
  </si>
  <si>
    <t>Улаан-Уул</t>
  </si>
  <si>
    <t>Ханх</t>
  </si>
  <si>
    <t>Цагаан-Уул</t>
  </si>
  <si>
    <t>Цагаан-Үүр</t>
  </si>
  <si>
    <t>Чандмань-Өндөр</t>
  </si>
  <si>
    <t>Шинэ-Идэр</t>
  </si>
  <si>
    <t>Хөвсгөл аймгийн нийт дүн</t>
  </si>
  <si>
    <t>Хэнтий</t>
  </si>
  <si>
    <t>Батноров</t>
  </si>
  <si>
    <t>Батширээт</t>
  </si>
  <si>
    <t>Баян-Адрага</t>
  </si>
  <si>
    <t>Баянмөнх</t>
  </si>
  <si>
    <t>Баян -Овоо</t>
  </si>
  <si>
    <t>Баянхутаг</t>
  </si>
  <si>
    <t>Биндэр</t>
  </si>
  <si>
    <t>Галшир</t>
  </si>
  <si>
    <t>Дадал</t>
  </si>
  <si>
    <t>Жаргалтхаан</t>
  </si>
  <si>
    <t>Норовлин</t>
  </si>
  <si>
    <t>Өмнөдэлгэр</t>
  </si>
  <si>
    <t>Цэнхэрмандал</t>
  </si>
  <si>
    <t>Бор-Өндөр</t>
  </si>
  <si>
    <t>Хэнтий аймгийн нийт дүн</t>
  </si>
  <si>
    <t>Нийт орон нутгийн дүн</t>
  </si>
  <si>
    <t>Нийт хэрэглэгчийн тоо</t>
  </si>
  <si>
    <t>Үүрэн холбооны хэрэглэгчийн тоо</t>
  </si>
  <si>
    <t xml:space="preserve">Үйлчилгээний төлбөрийн нөхцлөөр зах зээлд эзлэх хувь </t>
  </si>
  <si>
    <t>Үүрэн холбооны сүлжээнд илгээгдсэн мессежний тоо, сая ширхэг</t>
  </si>
  <si>
    <t>Хөдөлгөөнт өргөн зурвасын идэвхтэй хэрэглэгчийн тоо</t>
  </si>
  <si>
    <t xml:space="preserve"> Нэг хэрэглэгчээс олох дундаж орлого, төг</t>
  </si>
  <si>
    <t>Хугацаа:</t>
  </si>
  <si>
    <t>ҮҮРЭН ХОЛБООНЫ ХЭРЭГЛЭГЧИЙН ТОО, ТЕХНОЛОГИЙН ТӨРЛӨӨР, БАЙРШЛААР</t>
  </si>
  <si>
    <t>Үүрэн холбооны сүлжээнд үүсгэсэн дата хэрэглээ, TБайт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</si>
</sst>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(* #,##0_);_(* \(#,##0\);_(* &quot;-&quot;??_);_(@_)"/>
    <numFmt numFmtId="168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64" fontId="3" fillId="0" borderId="1" xfId="1" applyNumberFormat="1" applyFont="1" applyBorder="1"/>
    <xf numFmtId="0" fontId="5" fillId="2" borderId="1" xfId="0" applyFont="1" applyFill="1" applyBorder="1" applyAlignment="1">
      <alignment horizontal="left" vertical="center" wrapText="1" readingOrder="1"/>
    </xf>
    <xf numFmtId="9" fontId="5" fillId="2" borderId="1" xfId="0" applyNumberFormat="1" applyFont="1" applyFill="1" applyBorder="1" applyAlignment="1">
      <alignment horizontal="right" vertical="center" wrapText="1" readingOrder="1"/>
    </xf>
    <xf numFmtId="165" fontId="5" fillId="2" borderId="1" xfId="2" applyNumberFormat="1" applyFont="1" applyFill="1" applyBorder="1" applyAlignment="1">
      <alignment horizontal="center" vertical="center" wrapText="1" readingOrder="1"/>
    </xf>
    <xf numFmtId="10" fontId="5" fillId="2" borderId="1" xfId="0" applyNumberFormat="1" applyFont="1" applyFill="1" applyBorder="1" applyAlignment="1">
      <alignment horizontal="center" vertical="center" wrapText="1" readingOrder="1"/>
    </xf>
    <xf numFmtId="165" fontId="3" fillId="0" borderId="1" xfId="2" applyNumberFormat="1" applyFont="1" applyBorder="1"/>
    <xf numFmtId="166" fontId="3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7" fontId="3" fillId="0" borderId="0" xfId="3" applyNumberFormat="1" applyFont="1"/>
    <xf numFmtId="166" fontId="2" fillId="0" borderId="1" xfId="1" applyNumberFormat="1" applyFont="1" applyBorder="1" applyAlignment="1">
      <alignment vertical="center" wrapText="1"/>
    </xf>
    <xf numFmtId="166" fontId="3" fillId="0" borderId="1" xfId="1" applyNumberFormat="1" applyFont="1" applyBorder="1" applyAlignment="1">
      <alignment vertical="center"/>
    </xf>
    <xf numFmtId="166" fontId="3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Border="1" applyAlignment="1">
      <alignment horizontal="left" wrapText="1"/>
    </xf>
    <xf numFmtId="164" fontId="6" fillId="0" borderId="1" xfId="1" applyNumberFormat="1" applyFont="1" applyBorder="1" applyAlignment="1">
      <alignment horizontal="left" wrapText="1"/>
    </xf>
    <xf numFmtId="164" fontId="3" fillId="0" borderId="0" xfId="1" applyNumberFormat="1" applyFont="1" applyAlignment="1"/>
    <xf numFmtId="164" fontId="3" fillId="0" borderId="1" xfId="1" applyNumberFormat="1" applyFont="1" applyBorder="1" applyAlignment="1"/>
    <xf numFmtId="166" fontId="6" fillId="3" borderId="1" xfId="1" applyNumberFormat="1" applyFont="1" applyFill="1" applyBorder="1" applyAlignment="1">
      <alignment horizontal="left" wrapText="1"/>
    </xf>
    <xf numFmtId="164" fontId="6" fillId="3" borderId="1" xfId="1" applyNumberFormat="1" applyFont="1" applyFill="1" applyBorder="1" applyAlignment="1">
      <alignment horizontal="left" wrapText="1"/>
    </xf>
    <xf numFmtId="164" fontId="3" fillId="3" borderId="1" xfId="1" applyNumberFormat="1" applyFont="1" applyFill="1" applyBorder="1" applyAlignment="1">
      <alignment horizontal="left" wrapText="1"/>
    </xf>
    <xf numFmtId="166" fontId="6" fillId="3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2" applyNumberFormat="1" applyFont="1" applyBorder="1"/>
    <xf numFmtId="167" fontId="3" fillId="0" borderId="1" xfId="1" applyNumberFormat="1" applyFont="1" applyBorder="1"/>
    <xf numFmtId="167" fontId="3" fillId="0" borderId="1" xfId="1" applyNumberFormat="1" applyFont="1" applyBorder="1" applyAlignment="1">
      <alignment vertical="center"/>
    </xf>
    <xf numFmtId="164" fontId="3" fillId="0" borderId="1" xfId="1" applyNumberFormat="1" applyFont="1" applyFill="1" applyBorder="1"/>
    <xf numFmtId="165" fontId="3" fillId="0" borderId="1" xfId="2" applyNumberFormat="1" applyFont="1" applyFill="1" applyBorder="1"/>
    <xf numFmtId="1" fontId="3" fillId="0" borderId="1" xfId="0" applyNumberFormat="1" applyFont="1" applyBorder="1"/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4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horizontal="left" vertical="top" readingOrder="1"/>
    </xf>
    <xf numFmtId="0" fontId="5" fillId="2" borderId="1" xfId="0" applyFont="1" applyFill="1" applyBorder="1" applyAlignment="1">
      <alignment horizontal="center" vertical="top" readingOrder="1"/>
    </xf>
    <xf numFmtId="0" fontId="5" fillId="2" borderId="0" xfId="0" applyFont="1" applyFill="1" applyAlignment="1">
      <alignment horizontal="left" vertical="center" wrapText="1" readingOrder="1"/>
    </xf>
    <xf numFmtId="10" fontId="3" fillId="0" borderId="0" xfId="2" applyNumberFormat="1" applyFont="1" applyBorder="1"/>
    <xf numFmtId="10" fontId="3" fillId="0" borderId="0" xfId="2" applyNumberFormat="1" applyFont="1"/>
    <xf numFmtId="167" fontId="0" fillId="0" borderId="1" xfId="1" applyNumberFormat="1" applyFont="1" applyBorder="1"/>
    <xf numFmtId="167" fontId="8" fillId="0" borderId="1" xfId="1" applyNumberFormat="1" applyFont="1" applyBorder="1"/>
    <xf numFmtId="167" fontId="8" fillId="0" borderId="1" xfId="1" applyNumberFormat="1" applyFont="1" applyBorder="1" applyAlignment="1">
      <alignment wrapText="1"/>
    </xf>
    <xf numFmtId="0" fontId="8" fillId="0" borderId="0" xfId="0" applyFont="1"/>
  </cellXfs>
  <cellStyles count="5">
    <cellStyle name="Comma" xfId="1" builtinId="3"/>
    <cellStyle name="Comma 2" xfId="3" xr:uid="{7D96FBC0-3640-435E-BADF-3A37E0D25929}"/>
    <cellStyle name="Comma 4" xfId="4" xr:uid="{26529A89-7724-405D-A664-F31E08C13CC8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1524000</xdr:colOff>
      <xdr:row>3</xdr:row>
      <xdr:rowOff>9428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26DA52-4754-481A-9117-5475E31D2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90500"/>
          <a:ext cx="1562100" cy="3904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1524000</xdr:colOff>
      <xdr:row>3</xdr:row>
      <xdr:rowOff>9428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96F109-B161-4E99-B219-C3FF6176A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524000" cy="390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525780</xdr:colOff>
      <xdr:row>2</xdr:row>
      <xdr:rowOff>9428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ED353F-7861-4F65-A2B0-0C187F961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37518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3C5E3-8BAB-49B2-9133-AE77F57DAE83}">
  <dimension ref="A5:AD62"/>
  <sheetViews>
    <sheetView workbookViewId="0">
      <pane xSplit="1" ySplit="5" topLeftCell="B48" activePane="bottomRight" state="frozen"/>
      <selection pane="topRight" activeCell="B1" sqref="B1"/>
      <selection pane="bottomLeft" activeCell="A6" sqref="A6"/>
      <selection pane="bottomRight" activeCell="E66" sqref="E66"/>
    </sheetView>
  </sheetViews>
  <sheetFormatPr defaultColWidth="8.88671875" defaultRowHeight="14.4" x14ac:dyDescent="0.3"/>
  <cols>
    <col min="1" max="1" width="38.5546875" style="4" customWidth="1"/>
    <col min="2" max="2" width="8.109375" style="4" bestFit="1" customWidth="1"/>
    <col min="3" max="3" width="9.5546875" style="4" bestFit="1" customWidth="1"/>
    <col min="4" max="4" width="9.109375" style="4" bestFit="1" customWidth="1"/>
    <col min="5" max="5" width="9.5546875" style="4" bestFit="1" customWidth="1"/>
    <col min="6" max="8" width="9" style="4" bestFit="1" customWidth="1"/>
    <col min="9" max="9" width="11.33203125" style="4" customWidth="1"/>
    <col min="10" max="19" width="10.5546875" style="4" bestFit="1" customWidth="1"/>
    <col min="20" max="20" width="11.33203125" style="4" customWidth="1"/>
    <col min="21" max="21" width="10.5546875" style="4" bestFit="1" customWidth="1"/>
    <col min="22" max="22" width="13.33203125" style="4" bestFit="1" customWidth="1"/>
    <col min="23" max="23" width="10.5546875" style="4" customWidth="1"/>
    <col min="24" max="24" width="13.44140625" style="4" bestFit="1" customWidth="1"/>
    <col min="25" max="26" width="10.5546875" style="4" customWidth="1"/>
    <col min="27" max="27" width="14.33203125" style="4" customWidth="1"/>
    <col min="28" max="28" width="12.5546875" style="4" customWidth="1"/>
    <col min="29" max="29" width="12.88671875" style="4" customWidth="1"/>
    <col min="30" max="30" width="12.5546875" style="4" bestFit="1" customWidth="1"/>
    <col min="31" max="31" width="8.88671875" style="4"/>
    <col min="32" max="32" width="11.88671875" style="4" bestFit="1" customWidth="1"/>
    <col min="33" max="16384" width="8.88671875" style="4"/>
  </cols>
  <sheetData>
    <row r="5" spans="1:30" s="45" customFormat="1" x14ac:dyDescent="0.3">
      <c r="A5" s="40" t="s">
        <v>55</v>
      </c>
      <c r="B5" s="40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1" t="s">
        <v>6</v>
      </c>
      <c r="I5" s="41" t="s">
        <v>7</v>
      </c>
      <c r="J5" s="41" t="s">
        <v>8</v>
      </c>
      <c r="K5" s="41" t="s">
        <v>9</v>
      </c>
      <c r="L5" s="41" t="s">
        <v>10</v>
      </c>
      <c r="M5" s="41" t="s">
        <v>11</v>
      </c>
      <c r="N5" s="41" t="s">
        <v>12</v>
      </c>
      <c r="O5" s="41" t="s">
        <v>13</v>
      </c>
      <c r="P5" s="41" t="s">
        <v>14</v>
      </c>
      <c r="Q5" s="41" t="s">
        <v>15</v>
      </c>
      <c r="R5" s="42" t="s">
        <v>16</v>
      </c>
      <c r="S5" s="43" t="s">
        <v>17</v>
      </c>
      <c r="T5" s="44" t="s">
        <v>18</v>
      </c>
      <c r="U5" s="43" t="s">
        <v>19</v>
      </c>
      <c r="V5" s="43" t="s">
        <v>20</v>
      </c>
      <c r="W5" s="43" t="s">
        <v>65</v>
      </c>
      <c r="X5" s="43" t="s">
        <v>21</v>
      </c>
      <c r="Y5" s="43" t="s">
        <v>66</v>
      </c>
      <c r="Z5" s="43" t="s">
        <v>56</v>
      </c>
      <c r="AA5" s="41" t="s">
        <v>67</v>
      </c>
      <c r="AB5" s="43" t="s">
        <v>64</v>
      </c>
      <c r="AC5" s="41" t="s">
        <v>68</v>
      </c>
      <c r="AD5" s="43" t="s">
        <v>72</v>
      </c>
    </row>
    <row r="6" spans="1:30" x14ac:dyDescent="0.3">
      <c r="A6" s="5" t="s">
        <v>22</v>
      </c>
      <c r="B6" s="5">
        <v>889</v>
      </c>
      <c r="C6" s="5">
        <v>196382</v>
      </c>
      <c r="D6" s="5">
        <v>256848</v>
      </c>
      <c r="E6" s="5">
        <v>301000</v>
      </c>
      <c r="F6" s="5">
        <v>441000</v>
      </c>
      <c r="G6" s="5">
        <v>551000</v>
      </c>
      <c r="H6" s="5">
        <v>774900</v>
      </c>
      <c r="I6" s="5">
        <v>1194583</v>
      </c>
      <c r="J6" s="5">
        <v>1763178</v>
      </c>
      <c r="K6" s="5">
        <v>2249023</v>
      </c>
      <c r="L6" s="5">
        <v>2510470</v>
      </c>
      <c r="M6" s="5">
        <v>2942313</v>
      </c>
      <c r="N6" s="5">
        <v>2811529</v>
      </c>
      <c r="O6" s="5">
        <v>2877584</v>
      </c>
      <c r="P6" s="5">
        <v>3027243</v>
      </c>
      <c r="Q6" s="5">
        <v>3068156</v>
      </c>
      <c r="R6" s="5">
        <v>3409389</v>
      </c>
      <c r="S6" s="5">
        <v>3886167</v>
      </c>
      <c r="T6" s="5">
        <v>4222041</v>
      </c>
      <c r="U6" s="5">
        <v>4418919</v>
      </c>
      <c r="V6" s="5">
        <v>4363919</v>
      </c>
      <c r="W6" s="5">
        <v>4508963</v>
      </c>
      <c r="X6" s="5">
        <v>4687304</v>
      </c>
      <c r="Y6" s="5">
        <v>4749470</v>
      </c>
      <c r="Z6" s="37">
        <v>4835520</v>
      </c>
      <c r="AA6" s="35">
        <v>4850200</v>
      </c>
      <c r="AB6" s="35">
        <v>4841935</v>
      </c>
      <c r="AC6" s="35">
        <v>4909198</v>
      </c>
      <c r="AD6" s="35">
        <v>4889043</v>
      </c>
    </row>
    <row r="9" spans="1:30" s="45" customFormat="1" x14ac:dyDescent="0.3">
      <c r="A9" s="46" t="s">
        <v>69</v>
      </c>
      <c r="B9" s="46" t="s">
        <v>0</v>
      </c>
      <c r="C9" s="47" t="s">
        <v>1</v>
      </c>
      <c r="D9" s="47" t="s">
        <v>2</v>
      </c>
      <c r="E9" s="47" t="s">
        <v>3</v>
      </c>
      <c r="F9" s="47" t="s">
        <v>4</v>
      </c>
      <c r="G9" s="47" t="s">
        <v>5</v>
      </c>
      <c r="H9" s="47" t="s">
        <v>6</v>
      </c>
      <c r="I9" s="47" t="s">
        <v>23</v>
      </c>
      <c r="J9" s="47" t="s">
        <v>8</v>
      </c>
      <c r="K9" s="47" t="s">
        <v>24</v>
      </c>
      <c r="L9" s="47" t="s">
        <v>25</v>
      </c>
      <c r="M9" s="47" t="s">
        <v>26</v>
      </c>
      <c r="N9" s="47" t="s">
        <v>27</v>
      </c>
      <c r="O9" s="47" t="s">
        <v>28</v>
      </c>
      <c r="P9" s="47" t="s">
        <v>29</v>
      </c>
      <c r="Q9" s="47" t="s">
        <v>15</v>
      </c>
      <c r="R9" s="47" t="s">
        <v>16</v>
      </c>
      <c r="S9" s="47" t="s">
        <v>30</v>
      </c>
      <c r="T9" s="47" t="s">
        <v>31</v>
      </c>
      <c r="U9" s="43" t="s">
        <v>19</v>
      </c>
      <c r="V9" s="43" t="s">
        <v>20</v>
      </c>
      <c r="W9" s="43" t="s">
        <v>65</v>
      </c>
      <c r="X9" s="43" t="s">
        <v>21</v>
      </c>
      <c r="Y9" s="43" t="s">
        <v>66</v>
      </c>
      <c r="Z9" s="43" t="s">
        <v>56</v>
      </c>
      <c r="AA9" s="41" t="s">
        <v>67</v>
      </c>
      <c r="AB9" s="43" t="s">
        <v>64</v>
      </c>
      <c r="AC9" s="41" t="s">
        <v>68</v>
      </c>
      <c r="AD9" s="43" t="s">
        <v>72</v>
      </c>
    </row>
    <row r="10" spans="1:30" x14ac:dyDescent="0.3">
      <c r="A10" s="6" t="s">
        <v>32</v>
      </c>
      <c r="B10" s="7">
        <v>1</v>
      </c>
      <c r="C10" s="8">
        <f>160501/196382</f>
        <v>0.81728977197502828</v>
      </c>
      <c r="D10" s="8">
        <f>204255/256848</f>
        <v>0.79523687161278267</v>
      </c>
      <c r="E10" s="8">
        <f>240000/301000</f>
        <v>0.79734219269102991</v>
      </c>
      <c r="F10" s="8">
        <v>0.81630000000000003</v>
      </c>
      <c r="G10" s="8">
        <v>0.83479999999999999</v>
      </c>
      <c r="H10" s="8">
        <v>0.79239999999999999</v>
      </c>
      <c r="I10" s="8">
        <v>0.61880000000000002</v>
      </c>
      <c r="J10" s="8">
        <v>0.53390000000000004</v>
      </c>
      <c r="K10" s="8">
        <v>0.4564546471956934</v>
      </c>
      <c r="L10" s="8">
        <v>0.4422669858632049</v>
      </c>
      <c r="M10" s="8">
        <v>0.42913517358622283</v>
      </c>
      <c r="N10" s="8">
        <v>0.46025454476905625</v>
      </c>
      <c r="O10" s="8">
        <v>0.46253106772903935</v>
      </c>
      <c r="P10" s="8">
        <v>0.40025825478826776</v>
      </c>
      <c r="Q10" s="8">
        <v>0.41813682224763016</v>
      </c>
      <c r="R10" s="9">
        <v>0.3921</v>
      </c>
      <c r="S10" s="9">
        <v>0.38640000000000002</v>
      </c>
      <c r="T10" s="9">
        <v>0.378</v>
      </c>
      <c r="U10" s="9">
        <v>0.38027671473498381</v>
      </c>
      <c r="V10" s="9">
        <v>0.38165305084718576</v>
      </c>
      <c r="W10" s="9">
        <v>0.37823974159912155</v>
      </c>
      <c r="X10" s="34">
        <v>0.38298134706005843</v>
      </c>
      <c r="Y10" s="34">
        <v>0.38657597584572595</v>
      </c>
      <c r="Z10" s="34">
        <v>0.37950582357223217</v>
      </c>
      <c r="AA10" s="34">
        <v>0.38327697826893736</v>
      </c>
      <c r="AB10" s="34">
        <v>0.36851754515498453</v>
      </c>
      <c r="AC10" s="34">
        <v>0.36323000213069428</v>
      </c>
      <c r="AD10" s="34">
        <v>0.36552375275948124</v>
      </c>
    </row>
    <row r="11" spans="1:30" x14ac:dyDescent="0.3">
      <c r="A11" s="6" t="s">
        <v>33</v>
      </c>
      <c r="B11" s="11" t="s">
        <v>34</v>
      </c>
      <c r="C11" s="8">
        <f>35881/196382</f>
        <v>0.18271022802497175</v>
      </c>
      <c r="D11" s="8">
        <f>52593/256848</f>
        <v>0.20476312838721733</v>
      </c>
      <c r="E11" s="8">
        <f>61000/301000</f>
        <v>0.20265780730897009</v>
      </c>
      <c r="F11" s="8">
        <v>0.1837</v>
      </c>
      <c r="G11" s="8">
        <v>0.16520000000000001</v>
      </c>
      <c r="H11" s="8">
        <v>0.15870000000000001</v>
      </c>
      <c r="I11" s="8">
        <v>0.20519999999999999</v>
      </c>
      <c r="J11" s="8">
        <v>0.2162</v>
      </c>
      <c r="K11" s="8">
        <v>0.22252862687486966</v>
      </c>
      <c r="L11" s="8">
        <v>0.21924858691798746</v>
      </c>
      <c r="M11" s="8">
        <v>0.19664495245747138</v>
      </c>
      <c r="N11" s="8">
        <v>0.15842376159022367</v>
      </c>
      <c r="O11" s="8">
        <v>0.16603859348675834</v>
      </c>
      <c r="P11" s="8">
        <v>0.15980943716774637</v>
      </c>
      <c r="Q11" s="8">
        <v>0.14990763181533143</v>
      </c>
      <c r="R11" s="9">
        <v>0.16</v>
      </c>
      <c r="S11" s="9">
        <v>0.1525</v>
      </c>
      <c r="T11" s="9">
        <v>0.1651</v>
      </c>
      <c r="U11" s="9">
        <v>0.17428583778068799</v>
      </c>
      <c r="V11" s="9">
        <v>0.18062938381761898</v>
      </c>
      <c r="W11" s="9">
        <v>0.17810547569363511</v>
      </c>
      <c r="X11" s="34">
        <v>0.17652194097075846</v>
      </c>
      <c r="Y11" s="34">
        <v>0.17041375142910684</v>
      </c>
      <c r="Z11" s="34">
        <v>0.17497952650387136</v>
      </c>
      <c r="AA11" s="34">
        <v>0.17690734402705044</v>
      </c>
      <c r="AB11" s="34">
        <v>0.18622059156101847</v>
      </c>
      <c r="AC11" s="34">
        <v>0.18191566117316924</v>
      </c>
      <c r="AD11" s="34">
        <v>0.17658695866050134</v>
      </c>
    </row>
    <row r="12" spans="1:30" x14ac:dyDescent="0.3">
      <c r="A12" s="6" t="s">
        <v>35</v>
      </c>
      <c r="B12" s="11" t="s">
        <v>34</v>
      </c>
      <c r="C12" s="11" t="s">
        <v>34</v>
      </c>
      <c r="D12" s="11" t="s">
        <v>34</v>
      </c>
      <c r="E12" s="11" t="s">
        <v>34</v>
      </c>
      <c r="F12" s="11" t="s">
        <v>34</v>
      </c>
      <c r="G12" s="11" t="s">
        <v>34</v>
      </c>
      <c r="H12" s="8">
        <v>4.8899999999999999E-2</v>
      </c>
      <c r="I12" s="8">
        <v>0.16120000000000001</v>
      </c>
      <c r="J12" s="8">
        <v>0.19639999999999999</v>
      </c>
      <c r="K12" s="8">
        <v>0.18030095734903556</v>
      </c>
      <c r="L12" s="8">
        <v>0.18501037654303776</v>
      </c>
      <c r="M12" s="8">
        <v>0.21208858472908898</v>
      </c>
      <c r="N12" s="8">
        <v>0.29013572330216048</v>
      </c>
      <c r="O12" s="8">
        <v>0.29480633753871305</v>
      </c>
      <c r="P12" s="8">
        <v>0.32369023563684846</v>
      </c>
      <c r="Q12" s="8">
        <v>0.30869290870477251</v>
      </c>
      <c r="R12" s="9">
        <v>0.31680000000000003</v>
      </c>
      <c r="S12" s="9">
        <v>0.35160000000000002</v>
      </c>
      <c r="T12" s="9">
        <v>0.34029999999999999</v>
      </c>
      <c r="U12" s="9">
        <v>0.33079990830336559</v>
      </c>
      <c r="V12" s="9">
        <v>0.32196060467666793</v>
      </c>
      <c r="W12" s="9">
        <v>0.33493333167737238</v>
      </c>
      <c r="X12" s="34">
        <v>0.34342769318994459</v>
      </c>
      <c r="Y12" s="34">
        <v>0.33836533339509461</v>
      </c>
      <c r="Z12" s="34">
        <v>0.34042419429554627</v>
      </c>
      <c r="AA12" s="34">
        <v>0.32623685621211496</v>
      </c>
      <c r="AB12" s="34">
        <v>0.32242192429266398</v>
      </c>
      <c r="AC12" s="34">
        <v>0.32285334590293568</v>
      </c>
      <c r="AD12" s="34">
        <v>0.32498543173903005</v>
      </c>
    </row>
    <row r="13" spans="1:30" x14ac:dyDescent="0.3">
      <c r="A13" s="6" t="s">
        <v>36</v>
      </c>
      <c r="B13" s="11" t="s">
        <v>34</v>
      </c>
      <c r="C13" s="11" t="s">
        <v>34</v>
      </c>
      <c r="D13" s="11" t="s">
        <v>34</v>
      </c>
      <c r="E13" s="11" t="s">
        <v>34</v>
      </c>
      <c r="F13" s="11" t="s">
        <v>34</v>
      </c>
      <c r="G13" s="11" t="s">
        <v>34</v>
      </c>
      <c r="H13" s="11" t="s">
        <v>34</v>
      </c>
      <c r="I13" s="8">
        <v>1.4800000000000001E-2</v>
      </c>
      <c r="J13" s="8">
        <v>5.3499999999999999E-2</v>
      </c>
      <c r="K13" s="8">
        <v>0.14071576858040136</v>
      </c>
      <c r="L13" s="8">
        <v>0.15347405067576989</v>
      </c>
      <c r="M13" s="8">
        <v>0.16213128922721681</v>
      </c>
      <c r="N13" s="8">
        <v>9.1185970338559547E-2</v>
      </c>
      <c r="O13" s="8">
        <v>7.6624001245489265E-2</v>
      </c>
      <c r="P13" s="8">
        <v>0.11624207240713745</v>
      </c>
      <c r="Q13" s="8">
        <v>0.1232626372322659</v>
      </c>
      <c r="R13" s="9">
        <v>0.13109999999999999</v>
      </c>
      <c r="S13" s="9">
        <v>0.1095</v>
      </c>
      <c r="T13" s="9">
        <v>0.1166</v>
      </c>
      <c r="U13" s="9">
        <v>0.11463753918096259</v>
      </c>
      <c r="V13" s="9">
        <v>0.11575696065852735</v>
      </c>
      <c r="W13" s="9">
        <v>0.10872145102987095</v>
      </c>
      <c r="X13" s="34">
        <v>9.7069018779238556E-2</v>
      </c>
      <c r="Y13" s="34">
        <v>0.10102327207035733</v>
      </c>
      <c r="Z13" s="34">
        <v>9.6629731652438627E-2</v>
      </c>
      <c r="AA13" s="34">
        <v>9.3950558739845785E-2</v>
      </c>
      <c r="AB13" s="34">
        <v>9.4865792291718085E-2</v>
      </c>
      <c r="AC13" s="34">
        <v>9.4460031964487892E-2</v>
      </c>
      <c r="AD13" s="34">
        <v>9.4079569192643236E-2</v>
      </c>
    </row>
    <row r="14" spans="1:30" x14ac:dyDescent="0.3">
      <c r="A14" s="6" t="s">
        <v>57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0">
        <v>3.6216672597152899E-3</v>
      </c>
      <c r="Z14" s="34">
        <v>8.5000000000000006E-3</v>
      </c>
      <c r="AA14" s="34">
        <v>1.9628262752051463E-2</v>
      </c>
      <c r="AB14" s="34">
        <v>2.7974146699614927E-2</v>
      </c>
      <c r="AC14" s="34">
        <v>3.7540958828712959E-2</v>
      </c>
      <c r="AD14" s="34">
        <v>3.8822242262458596E-2</v>
      </c>
    </row>
    <row r="15" spans="1:30" x14ac:dyDescent="0.3">
      <c r="A15" s="48"/>
      <c r="Z15" s="49"/>
      <c r="AA15" s="49"/>
      <c r="AB15" s="49"/>
      <c r="AC15" s="49"/>
      <c r="AD15" s="50"/>
    </row>
    <row r="17" spans="1:30" x14ac:dyDescent="0.3">
      <c r="A17" s="12" t="s">
        <v>58</v>
      </c>
      <c r="B17" s="1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2" t="s">
        <v>6</v>
      </c>
      <c r="I17" s="2" t="s">
        <v>7</v>
      </c>
      <c r="J17" s="2" t="s">
        <v>8</v>
      </c>
      <c r="K17" s="13" t="s">
        <v>9</v>
      </c>
      <c r="L17" s="13" t="s">
        <v>10</v>
      </c>
      <c r="M17" s="13" t="s">
        <v>11</v>
      </c>
      <c r="N17" s="13" t="s">
        <v>12</v>
      </c>
      <c r="O17" s="13" t="s">
        <v>13</v>
      </c>
      <c r="P17" s="13" t="s">
        <v>14</v>
      </c>
      <c r="Q17" s="13" t="s">
        <v>15</v>
      </c>
      <c r="R17" s="14" t="s">
        <v>16</v>
      </c>
      <c r="S17" s="14" t="s">
        <v>17</v>
      </c>
      <c r="T17" s="15" t="s">
        <v>18</v>
      </c>
      <c r="U17" s="3" t="s">
        <v>19</v>
      </c>
      <c r="V17" s="3" t="s">
        <v>20</v>
      </c>
      <c r="W17" s="3" t="s">
        <v>65</v>
      </c>
      <c r="X17" s="3" t="s">
        <v>21</v>
      </c>
      <c r="Y17" s="3" t="s">
        <v>66</v>
      </c>
      <c r="Z17" s="3" t="s">
        <v>56</v>
      </c>
      <c r="AA17" s="19" t="s">
        <v>67</v>
      </c>
      <c r="AB17" s="3" t="s">
        <v>64</v>
      </c>
      <c r="AC17" s="19" t="s">
        <v>68</v>
      </c>
      <c r="AD17" s="43" t="s">
        <v>72</v>
      </c>
    </row>
    <row r="18" spans="1:30" x14ac:dyDescent="0.3">
      <c r="A18" s="5" t="s">
        <v>22</v>
      </c>
      <c r="B18" s="11" t="s">
        <v>34</v>
      </c>
      <c r="C18" s="11" t="s">
        <v>34</v>
      </c>
      <c r="D18" s="11" t="s">
        <v>34</v>
      </c>
      <c r="E18" s="11" t="s">
        <v>34</v>
      </c>
      <c r="F18" s="11" t="s">
        <v>34</v>
      </c>
      <c r="G18" s="11" t="s">
        <v>34</v>
      </c>
      <c r="H18" s="11" t="s">
        <v>34</v>
      </c>
      <c r="I18" s="11" t="s">
        <v>34</v>
      </c>
      <c r="J18" s="11" t="s">
        <v>34</v>
      </c>
      <c r="K18" s="5">
        <v>68593</v>
      </c>
      <c r="L18" s="5">
        <v>154044</v>
      </c>
      <c r="M18" s="5">
        <v>284282</v>
      </c>
      <c r="N18" s="5">
        <v>500366</v>
      </c>
      <c r="O18" s="5">
        <v>1117917</v>
      </c>
      <c r="P18" s="5">
        <v>1660259</v>
      </c>
      <c r="Q18" s="5">
        <v>2222112</v>
      </c>
      <c r="R18" s="5">
        <v>2430183</v>
      </c>
      <c r="S18" s="5">
        <v>2625685</v>
      </c>
      <c r="T18" s="5">
        <v>2515872</v>
      </c>
      <c r="U18" s="5">
        <v>3190595</v>
      </c>
      <c r="V18" s="5">
        <v>3294303</v>
      </c>
      <c r="W18" s="5">
        <v>3368427</v>
      </c>
      <c r="X18" s="5">
        <v>3539362</v>
      </c>
      <c r="Y18" s="5">
        <v>3531372</v>
      </c>
      <c r="Z18" s="5">
        <v>3559582</v>
      </c>
      <c r="AA18" s="35">
        <v>3517141</v>
      </c>
      <c r="AB18" s="35">
        <v>3575115</v>
      </c>
      <c r="AC18" s="35">
        <v>3732283</v>
      </c>
      <c r="AD18" s="35">
        <v>3838038</v>
      </c>
    </row>
    <row r="21" spans="1:30" x14ac:dyDescent="0.3">
      <c r="A21" s="16" t="s">
        <v>59</v>
      </c>
      <c r="B21" s="1" t="s">
        <v>0</v>
      </c>
      <c r="C21" s="2" t="s">
        <v>1</v>
      </c>
      <c r="D21" s="2" t="s">
        <v>2</v>
      </c>
      <c r="E21" s="2" t="s">
        <v>3</v>
      </c>
      <c r="F21" s="2" t="s">
        <v>4</v>
      </c>
      <c r="G21" s="2" t="s">
        <v>5</v>
      </c>
      <c r="H21" s="2" t="s">
        <v>6</v>
      </c>
      <c r="I21" s="2" t="s">
        <v>7</v>
      </c>
      <c r="J21" s="2" t="s">
        <v>8</v>
      </c>
      <c r="K21" s="2" t="s">
        <v>9</v>
      </c>
      <c r="L21" s="2" t="s">
        <v>10</v>
      </c>
      <c r="M21" s="2" t="s">
        <v>11</v>
      </c>
      <c r="N21" s="2" t="s">
        <v>12</v>
      </c>
      <c r="O21" s="2" t="s">
        <v>13</v>
      </c>
      <c r="P21" s="2" t="s">
        <v>14</v>
      </c>
      <c r="Q21" s="2" t="s">
        <v>15</v>
      </c>
      <c r="R21" s="17" t="s">
        <v>16</v>
      </c>
      <c r="S21" s="17" t="s">
        <v>17</v>
      </c>
      <c r="T21" s="17" t="s">
        <v>18</v>
      </c>
      <c r="U21" s="3" t="s">
        <v>19</v>
      </c>
      <c r="V21" s="3" t="s">
        <v>20</v>
      </c>
      <c r="W21" s="3" t="s">
        <v>65</v>
      </c>
      <c r="X21" s="3" t="s">
        <v>21</v>
      </c>
      <c r="Y21" s="3" t="s">
        <v>66</v>
      </c>
      <c r="Z21" s="3" t="s">
        <v>56</v>
      </c>
      <c r="AA21" s="19" t="s">
        <v>67</v>
      </c>
      <c r="AB21" s="3" t="s">
        <v>64</v>
      </c>
      <c r="AC21" s="19" t="s">
        <v>68</v>
      </c>
      <c r="AD21" s="43" t="s">
        <v>72</v>
      </c>
    </row>
    <row r="22" spans="1:30" x14ac:dyDescent="0.3">
      <c r="A22" s="17" t="s">
        <v>37</v>
      </c>
      <c r="B22" s="11" t="s">
        <v>34</v>
      </c>
      <c r="C22" s="11" t="s">
        <v>34</v>
      </c>
      <c r="D22" s="11" t="s">
        <v>34</v>
      </c>
      <c r="E22" s="11" t="s">
        <v>34</v>
      </c>
      <c r="F22" s="11" t="s">
        <v>34</v>
      </c>
      <c r="G22" s="11" t="s">
        <v>34</v>
      </c>
      <c r="H22" s="11" t="s">
        <v>34</v>
      </c>
      <c r="I22" s="11" t="s">
        <v>34</v>
      </c>
      <c r="J22" s="11" t="s">
        <v>34</v>
      </c>
      <c r="K22" s="11" t="s">
        <v>34</v>
      </c>
      <c r="L22" s="11" t="s">
        <v>34</v>
      </c>
      <c r="M22" s="11" t="s">
        <v>34</v>
      </c>
      <c r="N22" s="11" t="s">
        <v>34</v>
      </c>
      <c r="O22" s="11" t="s">
        <v>34</v>
      </c>
      <c r="P22" s="11" t="s">
        <v>34</v>
      </c>
      <c r="Q22" s="11" t="s">
        <v>34</v>
      </c>
      <c r="R22" s="5">
        <v>216401</v>
      </c>
      <c r="S22" s="5">
        <v>677131</v>
      </c>
      <c r="T22" s="5">
        <v>1473360</v>
      </c>
      <c r="U22" s="5">
        <v>1956800</v>
      </c>
      <c r="V22" s="5">
        <v>2365121</v>
      </c>
      <c r="W22" s="5">
        <v>2619943</v>
      </c>
      <c r="X22" s="5">
        <v>2809592</v>
      </c>
      <c r="Y22" s="5">
        <v>2890860</v>
      </c>
      <c r="Z22" s="37">
        <v>3093666</v>
      </c>
      <c r="AA22" s="35">
        <v>3190633</v>
      </c>
      <c r="AB22" s="35">
        <v>3447287</v>
      </c>
      <c r="AC22" s="35">
        <v>3664333</v>
      </c>
      <c r="AD22" s="35">
        <v>4037902</v>
      </c>
    </row>
    <row r="25" spans="1:30" x14ac:dyDescent="0.3">
      <c r="A25" s="18" t="s">
        <v>60</v>
      </c>
      <c r="B25" s="1" t="s">
        <v>0</v>
      </c>
      <c r="C25" s="2" t="s">
        <v>1</v>
      </c>
      <c r="D25" s="2" t="s">
        <v>2</v>
      </c>
      <c r="E25" s="2" t="s">
        <v>3</v>
      </c>
      <c r="F25" s="2" t="s">
        <v>4</v>
      </c>
      <c r="G25" s="2" t="s">
        <v>5</v>
      </c>
      <c r="H25" s="2" t="s">
        <v>6</v>
      </c>
      <c r="I25" s="2" t="s">
        <v>7</v>
      </c>
      <c r="J25" s="2" t="s">
        <v>8</v>
      </c>
      <c r="K25" s="2" t="s">
        <v>9</v>
      </c>
      <c r="L25" s="2" t="s">
        <v>10</v>
      </c>
      <c r="M25" s="2" t="s">
        <v>11</v>
      </c>
      <c r="N25" s="2" t="s">
        <v>12</v>
      </c>
      <c r="O25" s="2" t="s">
        <v>13</v>
      </c>
      <c r="P25" s="2" t="s">
        <v>14</v>
      </c>
      <c r="Q25" s="2" t="s">
        <v>15</v>
      </c>
      <c r="R25" s="17" t="s">
        <v>38</v>
      </c>
      <c r="S25" s="17" t="s">
        <v>39</v>
      </c>
      <c r="T25" s="17" t="s">
        <v>18</v>
      </c>
      <c r="U25" s="3" t="s">
        <v>19</v>
      </c>
      <c r="V25" s="3" t="s">
        <v>20</v>
      </c>
      <c r="W25" s="3" t="s">
        <v>65</v>
      </c>
      <c r="X25" s="3" t="s">
        <v>21</v>
      </c>
      <c r="Y25" s="3" t="s">
        <v>66</v>
      </c>
      <c r="Z25" s="3" t="s">
        <v>56</v>
      </c>
      <c r="AA25" s="19" t="s">
        <v>67</v>
      </c>
      <c r="AB25" s="3" t="s">
        <v>64</v>
      </c>
      <c r="AC25" s="19" t="s">
        <v>68</v>
      </c>
      <c r="AD25" s="43" t="s">
        <v>72</v>
      </c>
    </row>
    <row r="26" spans="1:30" x14ac:dyDescent="0.3">
      <c r="A26" s="17" t="s">
        <v>37</v>
      </c>
      <c r="B26" s="11" t="s">
        <v>34</v>
      </c>
      <c r="C26" s="11" t="s">
        <v>34</v>
      </c>
      <c r="D26" s="11" t="s">
        <v>34</v>
      </c>
      <c r="E26" s="11" t="s">
        <v>34</v>
      </c>
      <c r="F26" s="11" t="s">
        <v>34</v>
      </c>
      <c r="G26" s="11" t="s">
        <v>34</v>
      </c>
      <c r="H26" s="11" t="s">
        <v>34</v>
      </c>
      <c r="I26" s="11" t="s">
        <v>34</v>
      </c>
      <c r="J26" s="11" t="s">
        <v>34</v>
      </c>
      <c r="K26" s="11" t="s">
        <v>34</v>
      </c>
      <c r="L26" s="11" t="s">
        <v>34</v>
      </c>
      <c r="M26" s="11" t="s">
        <v>34</v>
      </c>
      <c r="N26" s="11" t="s">
        <v>34</v>
      </c>
      <c r="O26" s="11" t="s">
        <v>34</v>
      </c>
      <c r="P26" s="11" t="s">
        <v>34</v>
      </c>
      <c r="Q26" s="11" t="s">
        <v>34</v>
      </c>
      <c r="R26" s="5">
        <v>34018</v>
      </c>
      <c r="S26" s="5">
        <v>43395</v>
      </c>
      <c r="T26" s="5">
        <v>78714</v>
      </c>
      <c r="U26" s="5">
        <v>108238</v>
      </c>
      <c r="V26" s="5">
        <v>118403</v>
      </c>
      <c r="W26" s="5">
        <v>115006</v>
      </c>
      <c r="X26" s="5">
        <v>113765</v>
      </c>
      <c r="Y26" s="5">
        <v>123804</v>
      </c>
      <c r="Z26" s="37">
        <v>193135</v>
      </c>
      <c r="AA26" s="35">
        <v>204095</v>
      </c>
      <c r="AB26" s="35">
        <v>166595</v>
      </c>
      <c r="AC26" s="35">
        <v>197474</v>
      </c>
      <c r="AD26" s="35">
        <v>190995</v>
      </c>
    </row>
    <row r="29" spans="1:30" s="20" customFormat="1" ht="28.8" x14ac:dyDescent="0.3">
      <c r="A29" s="1" t="s">
        <v>400</v>
      </c>
      <c r="B29" s="1" t="s">
        <v>0</v>
      </c>
      <c r="C29" s="2" t="s">
        <v>1</v>
      </c>
      <c r="D29" s="2" t="s">
        <v>2</v>
      </c>
      <c r="E29" s="2" t="s">
        <v>3</v>
      </c>
      <c r="F29" s="2" t="s">
        <v>4</v>
      </c>
      <c r="G29" s="2" t="s">
        <v>5</v>
      </c>
      <c r="H29" s="2" t="s">
        <v>6</v>
      </c>
      <c r="I29" s="2" t="s">
        <v>7</v>
      </c>
      <c r="J29" s="19" t="s">
        <v>40</v>
      </c>
      <c r="K29" s="19" t="s">
        <v>24</v>
      </c>
      <c r="L29" s="19" t="s">
        <v>25</v>
      </c>
      <c r="M29" s="19" t="s">
        <v>26</v>
      </c>
      <c r="N29" s="19" t="s">
        <v>27</v>
      </c>
      <c r="O29" s="19" t="s">
        <v>28</v>
      </c>
      <c r="P29" s="19" t="s">
        <v>29</v>
      </c>
      <c r="Q29" s="19" t="s">
        <v>41</v>
      </c>
      <c r="R29" s="19" t="s">
        <v>42</v>
      </c>
      <c r="S29" s="19" t="s">
        <v>30</v>
      </c>
      <c r="T29" s="19" t="s">
        <v>18</v>
      </c>
      <c r="U29" s="3" t="s">
        <v>19</v>
      </c>
      <c r="V29" s="3" t="s">
        <v>20</v>
      </c>
      <c r="W29" s="3" t="s">
        <v>65</v>
      </c>
      <c r="X29" s="3" t="s">
        <v>21</v>
      </c>
      <c r="Y29" s="3" t="s">
        <v>66</v>
      </c>
      <c r="Z29" s="3" t="s">
        <v>56</v>
      </c>
      <c r="AA29" s="19" t="s">
        <v>67</v>
      </c>
      <c r="AB29" s="3" t="s">
        <v>64</v>
      </c>
      <c r="AC29" s="19" t="s">
        <v>68</v>
      </c>
      <c r="AD29" s="43" t="s">
        <v>72</v>
      </c>
    </row>
    <row r="30" spans="1:30" x14ac:dyDescent="0.3">
      <c r="A30" s="17" t="s">
        <v>43</v>
      </c>
      <c r="B30" s="11" t="s">
        <v>34</v>
      </c>
      <c r="C30" s="11" t="s">
        <v>34</v>
      </c>
      <c r="D30" s="11" t="s">
        <v>34</v>
      </c>
      <c r="E30" s="11" t="s">
        <v>34</v>
      </c>
      <c r="F30" s="11" t="s">
        <v>34</v>
      </c>
      <c r="G30" s="11" t="s">
        <v>34</v>
      </c>
      <c r="H30" s="11" t="s">
        <v>34</v>
      </c>
      <c r="I30" s="11" t="s">
        <v>34</v>
      </c>
      <c r="J30" s="11" t="s">
        <v>34</v>
      </c>
      <c r="K30" s="11" t="s">
        <v>34</v>
      </c>
      <c r="L30" s="11" t="s">
        <v>34</v>
      </c>
      <c r="M30" s="11" t="s">
        <v>34</v>
      </c>
      <c r="N30" s="10">
        <v>0.11360000000000001</v>
      </c>
      <c r="O30" s="10">
        <v>0.1188</v>
      </c>
      <c r="P30" s="10">
        <v>0.1171</v>
      </c>
      <c r="Q30" s="10">
        <v>0.12280000000000001</v>
      </c>
      <c r="R30" s="10">
        <v>0.112</v>
      </c>
      <c r="S30" s="10">
        <v>0.1176</v>
      </c>
      <c r="T30" s="10">
        <v>0.14749999999999999</v>
      </c>
      <c r="U30" s="10">
        <v>0.16550000000000001</v>
      </c>
      <c r="V30" s="10">
        <v>0.17799780426721945</v>
      </c>
      <c r="W30" s="10">
        <v>0.18118068389560971</v>
      </c>
      <c r="X30" s="10">
        <v>0.18993194338000763</v>
      </c>
      <c r="Y30" s="10">
        <v>0.20172503458280608</v>
      </c>
      <c r="Z30" s="38">
        <v>0.22209938124545034</v>
      </c>
      <c r="AA30" s="10">
        <v>0.23636283039874645</v>
      </c>
      <c r="AB30" s="10">
        <v>0.24727696674986344</v>
      </c>
      <c r="AC30" s="10">
        <v>0.25910464397647032</v>
      </c>
      <c r="AD30" s="10">
        <v>0.27187488430762419</v>
      </c>
    </row>
    <row r="31" spans="1:30" x14ac:dyDescent="0.3">
      <c r="A31" s="17" t="s">
        <v>44</v>
      </c>
      <c r="B31" s="11" t="s">
        <v>34</v>
      </c>
      <c r="C31" s="11" t="s">
        <v>34</v>
      </c>
      <c r="D31" s="11" t="s">
        <v>34</v>
      </c>
      <c r="E31" s="11" t="s">
        <v>34</v>
      </c>
      <c r="F31" s="11" t="s">
        <v>34</v>
      </c>
      <c r="G31" s="11" t="s">
        <v>34</v>
      </c>
      <c r="H31" s="11" t="s">
        <v>34</v>
      </c>
      <c r="I31" s="11" t="s">
        <v>34</v>
      </c>
      <c r="J31" s="11" t="s">
        <v>34</v>
      </c>
      <c r="K31" s="11" t="s">
        <v>34</v>
      </c>
      <c r="L31" s="11" t="s">
        <v>34</v>
      </c>
      <c r="M31" s="11" t="s">
        <v>34</v>
      </c>
      <c r="N31" s="10">
        <v>0.88639999999999997</v>
      </c>
      <c r="O31" s="10">
        <v>0.88119999999999998</v>
      </c>
      <c r="P31" s="10">
        <v>0.88290000000000002</v>
      </c>
      <c r="Q31" s="10">
        <v>0.87719999999999998</v>
      </c>
      <c r="R31" s="10">
        <v>0.85699999999999998</v>
      </c>
      <c r="S31" s="10">
        <v>0.83509999999999995</v>
      </c>
      <c r="T31" s="10">
        <v>0.78339999999999999</v>
      </c>
      <c r="U31" s="10">
        <v>0.75680000000000003</v>
      </c>
      <c r="V31" s="10">
        <v>0.7394403974959205</v>
      </c>
      <c r="W31" s="10">
        <v>0.73564231953112058</v>
      </c>
      <c r="X31" s="10">
        <v>0.71628307195772778</v>
      </c>
      <c r="Y31" s="10">
        <v>0.7050843567808619</v>
      </c>
      <c r="Z31" s="38">
        <v>0.67913812785388128</v>
      </c>
      <c r="AA31" s="10">
        <v>0.66009937734526414</v>
      </c>
      <c r="AB31" s="10">
        <v>0.64455512104148449</v>
      </c>
      <c r="AC31" s="10">
        <v>0.62567062888887348</v>
      </c>
      <c r="AD31" s="10">
        <v>0.60641499778177443</v>
      </c>
    </row>
    <row r="32" spans="1:30" x14ac:dyDescent="0.3">
      <c r="A32" s="17" t="s">
        <v>45</v>
      </c>
      <c r="B32" s="11" t="s">
        <v>34</v>
      </c>
      <c r="C32" s="11" t="s">
        <v>34</v>
      </c>
      <c r="D32" s="11" t="s">
        <v>34</v>
      </c>
      <c r="E32" s="11" t="s">
        <v>34</v>
      </c>
      <c r="F32" s="11" t="s">
        <v>34</v>
      </c>
      <c r="G32" s="11" t="s">
        <v>34</v>
      </c>
      <c r="H32" s="11" t="s">
        <v>34</v>
      </c>
      <c r="I32" s="11" t="s">
        <v>34</v>
      </c>
      <c r="J32" s="11" t="s">
        <v>34</v>
      </c>
      <c r="K32" s="11" t="s">
        <v>34</v>
      </c>
      <c r="L32" s="11" t="s">
        <v>34</v>
      </c>
      <c r="M32" s="11" t="s">
        <v>34</v>
      </c>
      <c r="N32" s="10"/>
      <c r="O32" s="10"/>
      <c r="P32" s="10"/>
      <c r="Q32" s="10"/>
      <c r="R32" s="10">
        <v>3.1E-2</v>
      </c>
      <c r="S32" s="10">
        <v>4.7300000000000002E-2</v>
      </c>
      <c r="T32" s="10">
        <v>6.9099999999999995E-2</v>
      </c>
      <c r="U32" s="10">
        <v>7.7700000000000005E-2</v>
      </c>
      <c r="V32" s="10">
        <v>8.2561798236860037E-2</v>
      </c>
      <c r="W32" s="10">
        <v>8.3176996573269726E-2</v>
      </c>
      <c r="X32" s="10">
        <v>9.378498466226462E-2</v>
      </c>
      <c r="Y32" s="10">
        <v>9.3190608636332051E-2</v>
      </c>
      <c r="Z32" s="38">
        <v>9.8762490900668382E-2</v>
      </c>
      <c r="AA32" s="10">
        <v>0.10353779225598944</v>
      </c>
      <c r="AB32" s="10">
        <v>0.10816791220865211</v>
      </c>
      <c r="AC32" s="10">
        <v>0.11522472713465622</v>
      </c>
      <c r="AD32" s="10">
        <v>0.12171011791060132</v>
      </c>
    </row>
    <row r="33" spans="1:30" x14ac:dyDescent="0.3">
      <c r="A33" s="17" t="s">
        <v>46</v>
      </c>
      <c r="B33" s="11" t="s">
        <v>34</v>
      </c>
      <c r="C33" s="11" t="s">
        <v>34</v>
      </c>
      <c r="D33" s="11" t="s">
        <v>34</v>
      </c>
      <c r="E33" s="11" t="s">
        <v>34</v>
      </c>
      <c r="F33" s="11" t="s">
        <v>34</v>
      </c>
      <c r="G33" s="11" t="s">
        <v>34</v>
      </c>
      <c r="H33" s="11" t="s">
        <v>34</v>
      </c>
      <c r="I33" s="11" t="s">
        <v>34</v>
      </c>
      <c r="J33" s="11" t="s">
        <v>34</v>
      </c>
      <c r="K33" s="11" t="s">
        <v>34</v>
      </c>
      <c r="L33" s="11" t="s">
        <v>34</v>
      </c>
      <c r="M33" s="11" t="s">
        <v>34</v>
      </c>
      <c r="N33" s="10">
        <v>1</v>
      </c>
      <c r="O33" s="10">
        <v>1</v>
      </c>
      <c r="P33" s="10">
        <v>1</v>
      </c>
      <c r="Q33" s="10">
        <v>1</v>
      </c>
      <c r="R33" s="10">
        <v>1</v>
      </c>
      <c r="S33" s="10">
        <v>1</v>
      </c>
      <c r="T33" s="10">
        <v>1</v>
      </c>
      <c r="U33" s="10">
        <v>1</v>
      </c>
      <c r="V33" s="10">
        <v>1</v>
      </c>
      <c r="W33" s="10">
        <v>1</v>
      </c>
      <c r="X33" s="10">
        <v>1</v>
      </c>
      <c r="Y33" s="10">
        <v>1</v>
      </c>
      <c r="Z33" s="10">
        <v>1</v>
      </c>
      <c r="AA33" s="10">
        <v>1</v>
      </c>
      <c r="AB33" s="10">
        <v>1</v>
      </c>
      <c r="AC33" s="10">
        <v>1</v>
      </c>
      <c r="AD33" s="10">
        <v>1</v>
      </c>
    </row>
    <row r="34" spans="1:30" x14ac:dyDescent="0.3">
      <c r="U34" s="21"/>
      <c r="V34" s="21"/>
      <c r="W34" s="21"/>
      <c r="X34" s="21"/>
      <c r="Y34" s="21"/>
      <c r="AA34" s="21"/>
    </row>
    <row r="35" spans="1:30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S35" s="21"/>
      <c r="U35" s="21"/>
      <c r="V35" s="21"/>
      <c r="W35" s="21"/>
      <c r="X35" s="21"/>
      <c r="Y35" s="21"/>
      <c r="Z35" s="21"/>
    </row>
    <row r="36" spans="1:30" s="20" customFormat="1" ht="28.8" x14ac:dyDescent="0.3">
      <c r="A36" s="22" t="s">
        <v>61</v>
      </c>
      <c r="B36" s="1" t="s">
        <v>0</v>
      </c>
      <c r="C36" s="23" t="s">
        <v>1</v>
      </c>
      <c r="D36" s="23" t="s">
        <v>47</v>
      </c>
      <c r="E36" s="23" t="s">
        <v>48</v>
      </c>
      <c r="F36" s="19" t="s">
        <v>4</v>
      </c>
      <c r="G36" s="19" t="s">
        <v>5</v>
      </c>
      <c r="H36" s="19" t="s">
        <v>6</v>
      </c>
      <c r="I36" s="23" t="s">
        <v>23</v>
      </c>
      <c r="J36" s="23" t="s">
        <v>8</v>
      </c>
      <c r="K36" s="23" t="s">
        <v>9</v>
      </c>
      <c r="L36" s="23" t="s">
        <v>10</v>
      </c>
      <c r="M36" s="23" t="s">
        <v>26</v>
      </c>
      <c r="N36" s="23" t="s">
        <v>12</v>
      </c>
      <c r="O36" s="23" t="s">
        <v>13</v>
      </c>
      <c r="P36" s="23" t="s">
        <v>14</v>
      </c>
      <c r="Q36" s="23" t="s">
        <v>15</v>
      </c>
      <c r="R36" s="23" t="s">
        <v>16</v>
      </c>
      <c r="S36" s="23" t="s">
        <v>17</v>
      </c>
      <c r="T36" s="24" t="s">
        <v>18</v>
      </c>
      <c r="U36" s="3" t="s">
        <v>19</v>
      </c>
      <c r="V36" s="3" t="s">
        <v>20</v>
      </c>
      <c r="W36" s="3" t="s">
        <v>65</v>
      </c>
      <c r="X36" s="3" t="s">
        <v>21</v>
      </c>
      <c r="Y36" s="3" t="s">
        <v>66</v>
      </c>
      <c r="Z36" s="3" t="s">
        <v>56</v>
      </c>
      <c r="AA36" s="19" t="s">
        <v>67</v>
      </c>
      <c r="AB36" s="3" t="s">
        <v>64</v>
      </c>
      <c r="AC36" s="19" t="s">
        <v>68</v>
      </c>
      <c r="AD36" s="3" t="s">
        <v>72</v>
      </c>
    </row>
    <row r="37" spans="1:30" x14ac:dyDescent="0.3">
      <c r="A37" s="25" t="s">
        <v>49</v>
      </c>
      <c r="B37" s="11" t="s">
        <v>34</v>
      </c>
      <c r="C37" s="11" t="s">
        <v>34</v>
      </c>
      <c r="D37" s="11" t="s">
        <v>34</v>
      </c>
      <c r="E37" s="11" t="s">
        <v>34</v>
      </c>
      <c r="F37" s="11" t="s">
        <v>34</v>
      </c>
      <c r="G37" s="26">
        <f>324028143/1000000</f>
        <v>324.028143</v>
      </c>
      <c r="H37" s="26">
        <f>649719540/1000000</f>
        <v>649.71954000000005</v>
      </c>
      <c r="I37" s="26">
        <f>1000149241/1000000</f>
        <v>1000.149241</v>
      </c>
      <c r="J37" s="26">
        <f>1573721589/1000000</f>
        <v>1573.721589</v>
      </c>
      <c r="K37" s="27">
        <f>1899194329/1000000</f>
        <v>1899.1943289999999</v>
      </c>
      <c r="L37" s="26">
        <f>3117930277/1000000</f>
        <v>3117.9302769999999</v>
      </c>
      <c r="M37" s="26">
        <f>5089673020/1000000</f>
        <v>5089.6730200000002</v>
      </c>
      <c r="N37" s="26">
        <f>6991954868/1000000</f>
        <v>6991.9548679999998</v>
      </c>
      <c r="O37" s="28">
        <f>7457376575/1000000</f>
        <v>7457.3765750000002</v>
      </c>
      <c r="P37" s="26">
        <f>7022832146/1000000</f>
        <v>7022.8321459999997</v>
      </c>
      <c r="Q37" s="26">
        <v>6914</v>
      </c>
      <c r="R37" s="28">
        <v>7283.9</v>
      </c>
      <c r="S37" s="28">
        <v>7438</v>
      </c>
      <c r="T37" s="28">
        <v>7535.9</v>
      </c>
      <c r="U37" s="28">
        <v>7397</v>
      </c>
      <c r="V37" s="28">
        <v>6834</v>
      </c>
      <c r="W37" s="28">
        <v>3480.4</v>
      </c>
      <c r="X37" s="5">
        <v>7018</v>
      </c>
      <c r="Y37" s="5">
        <v>3447.3436000000002</v>
      </c>
      <c r="Z37" s="37">
        <v>6631</v>
      </c>
      <c r="AA37" s="35">
        <v>3346.231945</v>
      </c>
      <c r="AB37" s="35">
        <v>7016.4399839999996</v>
      </c>
      <c r="AC37" s="35">
        <v>3436.859841</v>
      </c>
      <c r="AD37" s="35">
        <v>6613.0586999999996</v>
      </c>
    </row>
    <row r="38" spans="1:30" x14ac:dyDescent="0.3">
      <c r="A38" s="29" t="s">
        <v>50</v>
      </c>
      <c r="B38" s="11" t="s">
        <v>34</v>
      </c>
      <c r="C38" s="11" t="s">
        <v>34</v>
      </c>
      <c r="D38" s="11" t="s">
        <v>34</v>
      </c>
      <c r="E38" s="11" t="s">
        <v>34</v>
      </c>
      <c r="F38" s="11" t="s">
        <v>34</v>
      </c>
      <c r="G38" s="30">
        <f>78793729/1000000</f>
        <v>78.793728999999999</v>
      </c>
      <c r="H38" s="30">
        <f>199343995/1000000</f>
        <v>199.34399500000001</v>
      </c>
      <c r="I38" s="31">
        <f>326833708/1000000</f>
        <v>326.833708</v>
      </c>
      <c r="J38" s="30">
        <f>726397505/1000000</f>
        <v>726.39750500000002</v>
      </c>
      <c r="K38" s="30">
        <f>804449359/1000000</f>
        <v>804.44935899999996</v>
      </c>
      <c r="L38" s="30">
        <f>1069864396/1000000</f>
        <v>1069.8643959999999</v>
      </c>
      <c r="M38" s="30">
        <f>1304583967/1000000</f>
        <v>1304.583967</v>
      </c>
      <c r="N38" s="30">
        <f>1716241898.0291/1000000</f>
        <v>1716.2418980291</v>
      </c>
      <c r="O38" s="30">
        <f>1799202681/1000000</f>
        <v>1799.202681</v>
      </c>
      <c r="P38" s="30">
        <f>1418467246/1000000</f>
        <v>1418.4672459999999</v>
      </c>
      <c r="Q38" s="30">
        <v>1820.9</v>
      </c>
      <c r="R38" s="28">
        <v>1814.9</v>
      </c>
      <c r="S38" s="28">
        <v>1969.9</v>
      </c>
      <c r="T38" s="28">
        <v>2176.1</v>
      </c>
      <c r="U38" s="28">
        <v>1946</v>
      </c>
      <c r="V38" s="28">
        <v>2106</v>
      </c>
      <c r="W38" s="28">
        <v>1471.4</v>
      </c>
      <c r="X38" s="5">
        <v>2969</v>
      </c>
      <c r="Y38" s="5">
        <v>1458.743398999999</v>
      </c>
      <c r="Z38" s="37">
        <v>2912</v>
      </c>
      <c r="AA38" s="35">
        <v>1400.3697749999999</v>
      </c>
      <c r="AB38" s="35">
        <v>2976.484465</v>
      </c>
      <c r="AC38" s="35">
        <v>1695.611463</v>
      </c>
      <c r="AD38" s="35">
        <v>3235.97318</v>
      </c>
    </row>
    <row r="39" spans="1:30" x14ac:dyDescent="0.3">
      <c r="A39" s="32" t="s">
        <v>51</v>
      </c>
      <c r="B39" s="11" t="s">
        <v>34</v>
      </c>
      <c r="C39" s="11" t="s">
        <v>34</v>
      </c>
      <c r="D39" s="11" t="s">
        <v>34</v>
      </c>
      <c r="E39" s="11" t="s">
        <v>34</v>
      </c>
      <c r="F39" s="11" t="s">
        <v>34</v>
      </c>
      <c r="G39" s="30">
        <f>343882938/1000000</f>
        <v>343.88293800000002</v>
      </c>
      <c r="H39" s="30">
        <f>461542219/1000000</f>
        <v>461.54221899999999</v>
      </c>
      <c r="I39" s="30">
        <f>590389289.73/1000000</f>
        <v>590.38928972999997</v>
      </c>
      <c r="J39" s="30">
        <f>931568305/1000000</f>
        <v>931.56830500000001</v>
      </c>
      <c r="K39" s="30">
        <f>941851619/1000000</f>
        <v>941.85161900000003</v>
      </c>
      <c r="L39" s="30">
        <f>1171136395/1000000</f>
        <v>1171.136395</v>
      </c>
      <c r="M39" s="30">
        <f>1382389657.649/1000000</f>
        <v>1382.3896576489999</v>
      </c>
      <c r="N39" s="30">
        <f>1457030393.819/1000000</f>
        <v>1457.030393819</v>
      </c>
      <c r="O39" s="30">
        <f>1847430563/1000000</f>
        <v>1847.4305629999999</v>
      </c>
      <c r="P39" s="30">
        <f>1430613174/1000000</f>
        <v>1430.6131740000001</v>
      </c>
      <c r="Q39" s="30">
        <v>1887.5</v>
      </c>
      <c r="R39" s="28">
        <v>1874.1</v>
      </c>
      <c r="S39" s="28">
        <v>2060.1</v>
      </c>
      <c r="T39" s="28">
        <v>2224.8000000000002</v>
      </c>
      <c r="U39" s="28">
        <v>2012</v>
      </c>
      <c r="V39" s="28">
        <v>2052</v>
      </c>
      <c r="W39" s="28">
        <v>1333.9</v>
      </c>
      <c r="X39" s="5">
        <v>2876</v>
      </c>
      <c r="Y39" s="5">
        <v>1426.119312999999</v>
      </c>
      <c r="Z39" s="37">
        <v>2877</v>
      </c>
      <c r="AA39" s="35">
        <v>1409.9430400000001</v>
      </c>
      <c r="AB39" s="35">
        <v>2681.44679</v>
      </c>
      <c r="AC39" s="35">
        <v>1483.8359663800002</v>
      </c>
      <c r="AD39" s="35">
        <v>3173.3301299999998</v>
      </c>
    </row>
    <row r="42" spans="1:30" s="20" customFormat="1" ht="28.8" x14ac:dyDescent="0.3">
      <c r="A42" s="1" t="s">
        <v>401</v>
      </c>
      <c r="B42" s="1" t="s">
        <v>0</v>
      </c>
      <c r="C42" s="23" t="s">
        <v>1</v>
      </c>
      <c r="D42" s="23" t="s">
        <v>47</v>
      </c>
      <c r="E42" s="23" t="s">
        <v>48</v>
      </c>
      <c r="F42" s="19" t="s">
        <v>4</v>
      </c>
      <c r="G42" s="19" t="s">
        <v>5</v>
      </c>
      <c r="H42" s="19" t="s">
        <v>6</v>
      </c>
      <c r="I42" s="19" t="s">
        <v>23</v>
      </c>
      <c r="J42" s="19" t="s">
        <v>40</v>
      </c>
      <c r="K42" s="19" t="s">
        <v>24</v>
      </c>
      <c r="L42" s="19" t="s">
        <v>10</v>
      </c>
      <c r="M42" s="19" t="s">
        <v>11</v>
      </c>
      <c r="N42" s="19" t="s">
        <v>12</v>
      </c>
      <c r="O42" s="19" t="s">
        <v>13</v>
      </c>
      <c r="P42" s="19" t="s">
        <v>14</v>
      </c>
      <c r="Q42" s="19" t="s">
        <v>15</v>
      </c>
      <c r="R42" s="19" t="s">
        <v>38</v>
      </c>
      <c r="S42" s="19" t="s">
        <v>39</v>
      </c>
      <c r="T42" s="3" t="s">
        <v>18</v>
      </c>
      <c r="U42" s="3" t="s">
        <v>19</v>
      </c>
      <c r="V42" s="3" t="s">
        <v>20</v>
      </c>
      <c r="W42" s="3" t="s">
        <v>65</v>
      </c>
      <c r="X42" s="3" t="s">
        <v>21</v>
      </c>
      <c r="Y42" s="3" t="s">
        <v>66</v>
      </c>
      <c r="Z42" s="3" t="s">
        <v>56</v>
      </c>
      <c r="AA42" s="19" t="s">
        <v>67</v>
      </c>
      <c r="AB42" s="3" t="s">
        <v>64</v>
      </c>
      <c r="AC42" s="19" t="s">
        <v>68</v>
      </c>
      <c r="AD42" s="3" t="s">
        <v>72</v>
      </c>
    </row>
    <row r="43" spans="1:30" x14ac:dyDescent="0.3">
      <c r="A43" s="17" t="s">
        <v>52</v>
      </c>
      <c r="B43" s="11" t="s">
        <v>34</v>
      </c>
      <c r="C43" s="11" t="s">
        <v>34</v>
      </c>
      <c r="D43" s="11" t="s">
        <v>34</v>
      </c>
      <c r="E43" s="11" t="s">
        <v>34</v>
      </c>
      <c r="F43" s="11" t="s">
        <v>34</v>
      </c>
      <c r="G43" s="11" t="s">
        <v>34</v>
      </c>
      <c r="H43" s="11" t="s">
        <v>34</v>
      </c>
      <c r="I43" s="11" t="s">
        <v>34</v>
      </c>
      <c r="J43" s="11" t="s">
        <v>34</v>
      </c>
      <c r="K43" s="35">
        <v>978</v>
      </c>
      <c r="L43" s="35">
        <v>2138</v>
      </c>
      <c r="M43" s="35">
        <v>2395</v>
      </c>
      <c r="N43" s="35">
        <v>2637</v>
      </c>
      <c r="O43" s="35">
        <v>2703</v>
      </c>
      <c r="P43" s="35">
        <v>3285</v>
      </c>
      <c r="Q43" s="35">
        <v>3794</v>
      </c>
      <c r="R43" s="35">
        <v>3256</v>
      </c>
      <c r="S43" s="35">
        <v>3067</v>
      </c>
      <c r="T43" s="35">
        <v>1389.02</v>
      </c>
      <c r="U43" s="35">
        <v>1270</v>
      </c>
      <c r="V43" s="35">
        <v>968.7</v>
      </c>
      <c r="W43" s="35">
        <v>467</v>
      </c>
      <c r="X43" s="35">
        <v>833.00565113999994</v>
      </c>
      <c r="Y43" s="35">
        <v>516</v>
      </c>
      <c r="Z43" s="35">
        <v>841</v>
      </c>
      <c r="AA43" s="17">
        <v>384</v>
      </c>
      <c r="AB43" s="39">
        <v>753.04</v>
      </c>
      <c r="AC43" s="39">
        <v>336.64</v>
      </c>
      <c r="AD43" s="39">
        <v>614.29999999999995</v>
      </c>
    </row>
    <row r="47" spans="1:30" ht="28.8" x14ac:dyDescent="0.3">
      <c r="A47" s="16" t="s">
        <v>406</v>
      </c>
      <c r="B47" s="18" t="s">
        <v>0</v>
      </c>
      <c r="C47" s="17" t="s">
        <v>1</v>
      </c>
      <c r="D47" s="17" t="s">
        <v>47</v>
      </c>
      <c r="E47" s="17" t="s">
        <v>48</v>
      </c>
      <c r="F47" s="17" t="s">
        <v>4</v>
      </c>
      <c r="G47" s="17" t="s">
        <v>5</v>
      </c>
      <c r="H47" s="17" t="s">
        <v>6</v>
      </c>
      <c r="I47" s="17" t="s">
        <v>23</v>
      </c>
      <c r="J47" s="17" t="s">
        <v>40</v>
      </c>
      <c r="K47" s="17" t="s">
        <v>24</v>
      </c>
      <c r="L47" s="17" t="s">
        <v>10</v>
      </c>
      <c r="M47" s="17" t="s">
        <v>11</v>
      </c>
      <c r="N47" s="17" t="s">
        <v>12</v>
      </c>
      <c r="O47" s="17" t="s">
        <v>13</v>
      </c>
      <c r="P47" s="17" t="s">
        <v>14</v>
      </c>
      <c r="Q47" s="17" t="s">
        <v>15</v>
      </c>
      <c r="R47" s="17" t="s">
        <v>38</v>
      </c>
      <c r="S47" s="17" t="s">
        <v>39</v>
      </c>
      <c r="T47" s="17" t="s">
        <v>18</v>
      </c>
      <c r="U47" s="3" t="s">
        <v>19</v>
      </c>
      <c r="V47" s="3" t="s">
        <v>20</v>
      </c>
      <c r="W47" s="3" t="s">
        <v>65</v>
      </c>
      <c r="X47" s="3" t="s">
        <v>21</v>
      </c>
      <c r="Y47" s="3" t="s">
        <v>66</v>
      </c>
      <c r="Z47" s="3" t="s">
        <v>56</v>
      </c>
      <c r="AA47" s="19" t="s">
        <v>67</v>
      </c>
      <c r="AB47" s="3" t="s">
        <v>64</v>
      </c>
      <c r="AC47" s="19" t="s">
        <v>68</v>
      </c>
      <c r="AD47" s="3" t="s">
        <v>72</v>
      </c>
    </row>
    <row r="48" spans="1:30" x14ac:dyDescent="0.3">
      <c r="A48" s="17" t="s">
        <v>53</v>
      </c>
      <c r="B48" s="11" t="s">
        <v>34</v>
      </c>
      <c r="C48" s="11" t="s">
        <v>34</v>
      </c>
      <c r="D48" s="11" t="s">
        <v>34</v>
      </c>
      <c r="E48" s="11" t="s">
        <v>34</v>
      </c>
      <c r="F48" s="11" t="s">
        <v>34</v>
      </c>
      <c r="G48" s="11" t="s">
        <v>34</v>
      </c>
      <c r="H48" s="11" t="s">
        <v>34</v>
      </c>
      <c r="I48" s="11" t="s">
        <v>34</v>
      </c>
      <c r="J48" s="11" t="s">
        <v>34</v>
      </c>
      <c r="K48" s="11" t="s">
        <v>34</v>
      </c>
      <c r="L48" s="11" t="s">
        <v>34</v>
      </c>
      <c r="M48" s="11" t="s">
        <v>34</v>
      </c>
      <c r="N48" s="11" t="s">
        <v>34</v>
      </c>
      <c r="O48" s="11" t="s">
        <v>34</v>
      </c>
      <c r="P48" s="11" t="s">
        <v>34</v>
      </c>
      <c r="Q48" s="5">
        <v>10480.797501677658</v>
      </c>
      <c r="R48" s="5">
        <v>17454.760999999999</v>
      </c>
      <c r="S48" s="5">
        <v>26353.991723721272</v>
      </c>
      <c r="T48" s="5">
        <v>34157.517929736809</v>
      </c>
      <c r="U48" s="5">
        <v>43009.52</v>
      </c>
      <c r="V48" s="5">
        <v>50284</v>
      </c>
      <c r="W48" s="5">
        <v>25100.162</v>
      </c>
      <c r="X48" s="5">
        <v>48883.129000000001</v>
      </c>
      <c r="Y48" s="5">
        <v>28285.983</v>
      </c>
      <c r="Z48" s="5">
        <v>41425.076999999997</v>
      </c>
      <c r="AA48" s="35">
        <v>23494.6298828125</v>
      </c>
      <c r="AB48" s="35">
        <v>49116.902999999998</v>
      </c>
      <c r="AC48" s="35">
        <v>25747.703000000001</v>
      </c>
      <c r="AD48" s="35">
        <v>54402.846589999994</v>
      </c>
    </row>
    <row r="49" spans="1:30" x14ac:dyDescent="0.3">
      <c r="A49" s="17" t="s">
        <v>54</v>
      </c>
      <c r="B49" s="11" t="s">
        <v>34</v>
      </c>
      <c r="C49" s="11" t="s">
        <v>34</v>
      </c>
      <c r="D49" s="11" t="s">
        <v>34</v>
      </c>
      <c r="E49" s="11" t="s">
        <v>34</v>
      </c>
      <c r="F49" s="11" t="s">
        <v>34</v>
      </c>
      <c r="G49" s="11" t="s">
        <v>34</v>
      </c>
      <c r="H49" s="11" t="s">
        <v>34</v>
      </c>
      <c r="I49" s="11" t="s">
        <v>34</v>
      </c>
      <c r="J49" s="11" t="s">
        <v>34</v>
      </c>
      <c r="K49" s="11" t="s">
        <v>34</v>
      </c>
      <c r="L49" s="11" t="s">
        <v>34</v>
      </c>
      <c r="M49" s="11" t="s">
        <v>34</v>
      </c>
      <c r="N49" s="11" t="s">
        <v>34</v>
      </c>
      <c r="O49" s="11" t="s">
        <v>34</v>
      </c>
      <c r="P49" s="11" t="s">
        <v>34</v>
      </c>
      <c r="Q49" s="11" t="s">
        <v>34</v>
      </c>
      <c r="R49" s="11" t="s">
        <v>34</v>
      </c>
      <c r="S49" s="5">
        <v>11532.858910651092</v>
      </c>
      <c r="T49" s="5">
        <v>37828.288655448363</v>
      </c>
      <c r="U49" s="5">
        <v>102903.04999999999</v>
      </c>
      <c r="V49" s="5">
        <v>211998</v>
      </c>
      <c r="W49" s="5">
        <v>162496.16800000001</v>
      </c>
      <c r="X49" s="5">
        <v>356579.61199999996</v>
      </c>
      <c r="Y49" s="5">
        <v>220263.171</v>
      </c>
      <c r="Z49" s="5">
        <v>474596.48700000002</v>
      </c>
      <c r="AA49" s="35">
        <v>274069.9404296875</v>
      </c>
      <c r="AB49" s="35">
        <v>612278.73100000003</v>
      </c>
      <c r="AC49" s="35">
        <v>362405.70199999999</v>
      </c>
      <c r="AD49" s="35">
        <v>711577.13103000005</v>
      </c>
    </row>
    <row r="52" spans="1:30" ht="27.6" customHeight="1" x14ac:dyDescent="0.3">
      <c r="A52" s="16" t="s">
        <v>402</v>
      </c>
      <c r="B52" s="18" t="s">
        <v>0</v>
      </c>
      <c r="C52" s="17" t="s">
        <v>1</v>
      </c>
      <c r="D52" s="17" t="s">
        <v>47</v>
      </c>
      <c r="E52" s="17" t="s">
        <v>48</v>
      </c>
      <c r="F52" s="17" t="s">
        <v>4</v>
      </c>
      <c r="G52" s="17" t="s">
        <v>5</v>
      </c>
      <c r="H52" s="17" t="s">
        <v>6</v>
      </c>
      <c r="I52" s="17" t="s">
        <v>23</v>
      </c>
      <c r="J52" s="17" t="s">
        <v>40</v>
      </c>
      <c r="K52" s="17" t="s">
        <v>24</v>
      </c>
      <c r="L52" s="17" t="s">
        <v>10</v>
      </c>
      <c r="M52" s="17" t="s">
        <v>11</v>
      </c>
      <c r="N52" s="17" t="s">
        <v>12</v>
      </c>
      <c r="O52" s="17" t="s">
        <v>13</v>
      </c>
      <c r="P52" s="17" t="s">
        <v>14</v>
      </c>
      <c r="Q52" s="17" t="s">
        <v>15</v>
      </c>
      <c r="R52" s="17" t="s">
        <v>38</v>
      </c>
      <c r="S52" s="17" t="s">
        <v>39</v>
      </c>
      <c r="T52" s="17" t="s">
        <v>18</v>
      </c>
      <c r="U52" s="3" t="s">
        <v>19</v>
      </c>
      <c r="V52" s="3" t="s">
        <v>20</v>
      </c>
      <c r="W52" s="3" t="s">
        <v>65</v>
      </c>
      <c r="X52" s="3" t="s">
        <v>21</v>
      </c>
      <c r="Y52" s="3" t="s">
        <v>66</v>
      </c>
      <c r="Z52" s="3" t="s">
        <v>56</v>
      </c>
      <c r="AA52" s="19" t="s">
        <v>67</v>
      </c>
      <c r="AB52" s="3" t="s">
        <v>64</v>
      </c>
      <c r="AC52" s="19" t="s">
        <v>68</v>
      </c>
      <c r="AD52" s="3" t="s">
        <v>72</v>
      </c>
    </row>
    <row r="53" spans="1:30" ht="15" customHeight="1" x14ac:dyDescent="0.3">
      <c r="A53" s="33" t="s">
        <v>70</v>
      </c>
      <c r="B53" s="11" t="s">
        <v>34</v>
      </c>
      <c r="C53" s="11" t="s">
        <v>34</v>
      </c>
      <c r="D53" s="11" t="s">
        <v>34</v>
      </c>
      <c r="E53" s="11" t="s">
        <v>34</v>
      </c>
      <c r="F53" s="11" t="s">
        <v>34</v>
      </c>
      <c r="G53" s="11" t="s">
        <v>34</v>
      </c>
      <c r="H53" s="11" t="s">
        <v>34</v>
      </c>
      <c r="I53" s="11" t="s">
        <v>34</v>
      </c>
      <c r="J53" s="11" t="s">
        <v>34</v>
      </c>
      <c r="K53" s="11" t="s">
        <v>34</v>
      </c>
      <c r="L53" s="11" t="s">
        <v>34</v>
      </c>
      <c r="M53" s="11" t="s">
        <v>34</v>
      </c>
      <c r="N53" s="11" t="s">
        <v>34</v>
      </c>
      <c r="O53" s="11" t="s">
        <v>34</v>
      </c>
      <c r="P53" s="11" t="s">
        <v>34</v>
      </c>
      <c r="Q53" s="11" t="s">
        <v>34</v>
      </c>
      <c r="R53" s="35">
        <v>2624382</v>
      </c>
      <c r="S53" s="35">
        <v>2908829</v>
      </c>
      <c r="T53" s="35">
        <v>3325317</v>
      </c>
      <c r="U53" s="35">
        <v>3351665</v>
      </c>
      <c r="V53" s="35">
        <v>3353188</v>
      </c>
      <c r="W53" s="35">
        <v>3444495</v>
      </c>
      <c r="X53" s="35">
        <v>3633268</v>
      </c>
      <c r="Y53" s="35">
        <v>3611083</v>
      </c>
      <c r="Z53" s="35">
        <v>3644821</v>
      </c>
      <c r="AA53" s="35">
        <v>3565078</v>
      </c>
      <c r="AB53" s="35">
        <v>3751283</v>
      </c>
      <c r="AC53" s="35">
        <v>3693383</v>
      </c>
      <c r="AD53" s="35">
        <v>3766868</v>
      </c>
    </row>
    <row r="54" spans="1:30" x14ac:dyDescent="0.3">
      <c r="A54" s="17" t="s">
        <v>62</v>
      </c>
      <c r="B54" s="11" t="s">
        <v>34</v>
      </c>
      <c r="C54" s="11" t="s">
        <v>34</v>
      </c>
      <c r="D54" s="11" t="s">
        <v>34</v>
      </c>
      <c r="E54" s="11" t="s">
        <v>34</v>
      </c>
      <c r="F54" s="11" t="s">
        <v>34</v>
      </c>
      <c r="G54" s="11" t="s">
        <v>34</v>
      </c>
      <c r="H54" s="11" t="s">
        <v>34</v>
      </c>
      <c r="I54" s="11" t="s">
        <v>34</v>
      </c>
      <c r="J54" s="11" t="s">
        <v>34</v>
      </c>
      <c r="K54" s="11" t="s">
        <v>34</v>
      </c>
      <c r="L54" s="11" t="s">
        <v>34</v>
      </c>
      <c r="M54" s="11" t="s">
        <v>34</v>
      </c>
      <c r="N54" s="11" t="s">
        <v>34</v>
      </c>
      <c r="O54" s="11" t="s">
        <v>34</v>
      </c>
      <c r="P54" s="11" t="s">
        <v>34</v>
      </c>
      <c r="Q54" s="11" t="s">
        <v>34</v>
      </c>
      <c r="R54" s="35">
        <v>73331</v>
      </c>
      <c r="S54" s="35">
        <v>70677</v>
      </c>
      <c r="T54" s="35">
        <v>95239</v>
      </c>
      <c r="U54" s="35">
        <v>252686</v>
      </c>
      <c r="V54" s="35">
        <v>226583</v>
      </c>
      <c r="W54" s="35">
        <v>263196</v>
      </c>
      <c r="X54" s="35">
        <v>255971</v>
      </c>
      <c r="Y54" s="35">
        <v>249398</v>
      </c>
      <c r="Z54" s="35">
        <v>352079</v>
      </c>
      <c r="AA54" s="35">
        <v>297869</v>
      </c>
      <c r="AB54" s="35">
        <v>371083</v>
      </c>
      <c r="AC54" s="35">
        <v>368117</v>
      </c>
      <c r="AD54" s="35">
        <v>370485</v>
      </c>
    </row>
    <row r="57" spans="1:30" x14ac:dyDescent="0.3">
      <c r="A57" s="18" t="s">
        <v>63</v>
      </c>
      <c r="B57" s="18" t="s">
        <v>0</v>
      </c>
      <c r="C57" s="17" t="s">
        <v>1</v>
      </c>
      <c r="D57" s="17" t="s">
        <v>47</v>
      </c>
      <c r="E57" s="17" t="s">
        <v>48</v>
      </c>
      <c r="F57" s="17" t="s">
        <v>4</v>
      </c>
      <c r="G57" s="17" t="s">
        <v>5</v>
      </c>
      <c r="H57" s="17" t="s">
        <v>6</v>
      </c>
      <c r="I57" s="17" t="s">
        <v>23</v>
      </c>
      <c r="J57" s="17" t="s">
        <v>40</v>
      </c>
      <c r="K57" s="17" t="s">
        <v>24</v>
      </c>
      <c r="L57" s="17" t="s">
        <v>10</v>
      </c>
      <c r="M57" s="17" t="s">
        <v>11</v>
      </c>
      <c r="N57" s="17" t="s">
        <v>27</v>
      </c>
      <c r="O57" s="17" t="s">
        <v>28</v>
      </c>
      <c r="P57" s="17" t="s">
        <v>29</v>
      </c>
      <c r="Q57" s="17" t="s">
        <v>15</v>
      </c>
      <c r="R57" s="17" t="s">
        <v>16</v>
      </c>
      <c r="S57" s="17" t="s">
        <v>17</v>
      </c>
      <c r="T57" s="17" t="s">
        <v>18</v>
      </c>
      <c r="U57" s="3" t="s">
        <v>19</v>
      </c>
      <c r="V57" s="3" t="s">
        <v>20</v>
      </c>
      <c r="W57" s="3" t="s">
        <v>65</v>
      </c>
      <c r="X57" s="3" t="s">
        <v>21</v>
      </c>
      <c r="Y57" s="3" t="s">
        <v>66</v>
      </c>
      <c r="Z57" s="3" t="s">
        <v>56</v>
      </c>
      <c r="AA57" s="19" t="s">
        <v>67</v>
      </c>
      <c r="AB57" s="3" t="s">
        <v>64</v>
      </c>
      <c r="AC57" s="19" t="s">
        <v>68</v>
      </c>
      <c r="AD57" s="43" t="s">
        <v>72</v>
      </c>
    </row>
    <row r="58" spans="1:30" s="20" customFormat="1" x14ac:dyDescent="0.3">
      <c r="A58" s="19" t="s">
        <v>22</v>
      </c>
      <c r="B58" s="11" t="s">
        <v>34</v>
      </c>
      <c r="C58" s="11" t="s">
        <v>34</v>
      </c>
      <c r="D58" s="11" t="s">
        <v>34</v>
      </c>
      <c r="E58" s="11" t="s">
        <v>34</v>
      </c>
      <c r="F58" s="11" t="s">
        <v>34</v>
      </c>
      <c r="G58" s="11" t="s">
        <v>34</v>
      </c>
      <c r="H58" s="11" t="s">
        <v>34</v>
      </c>
      <c r="I58" s="11" t="s">
        <v>34</v>
      </c>
      <c r="J58" s="11" t="s">
        <v>34</v>
      </c>
      <c r="K58" s="11" t="s">
        <v>34</v>
      </c>
      <c r="L58" s="11" t="s">
        <v>34</v>
      </c>
      <c r="M58" s="11" t="s">
        <v>34</v>
      </c>
      <c r="N58" s="11" t="s">
        <v>34</v>
      </c>
      <c r="O58" s="11" t="s">
        <v>34</v>
      </c>
      <c r="P58" s="36">
        <v>1776034</v>
      </c>
      <c r="Q58" s="36">
        <v>1927797</v>
      </c>
      <c r="R58" s="36">
        <v>2356627</v>
      </c>
      <c r="S58" s="36">
        <v>2439236</v>
      </c>
      <c r="T58" s="36">
        <v>3302052</v>
      </c>
      <c r="U58" s="36">
        <v>3216155</v>
      </c>
      <c r="V58" s="36">
        <v>3405916</v>
      </c>
      <c r="W58" s="36">
        <v>3547209</v>
      </c>
      <c r="X58" s="36">
        <v>3856943</v>
      </c>
      <c r="Y58" s="36">
        <v>3836572</v>
      </c>
      <c r="Z58" s="36">
        <v>4016154</v>
      </c>
      <c r="AA58" s="36">
        <v>4026707</v>
      </c>
      <c r="AB58" s="36">
        <v>4087212</v>
      </c>
      <c r="AC58" s="36">
        <v>4237992</v>
      </c>
      <c r="AD58" s="36">
        <v>4283341</v>
      </c>
    </row>
    <row r="61" spans="1:30" ht="28.8" x14ac:dyDescent="0.3">
      <c r="A61" s="16" t="s">
        <v>71</v>
      </c>
      <c r="B61" s="18" t="s">
        <v>0</v>
      </c>
      <c r="C61" s="17" t="s">
        <v>1</v>
      </c>
      <c r="D61" s="17" t="s">
        <v>2</v>
      </c>
      <c r="E61" s="17" t="s">
        <v>3</v>
      </c>
      <c r="F61" s="17" t="s">
        <v>4</v>
      </c>
      <c r="G61" s="17" t="s">
        <v>5</v>
      </c>
      <c r="H61" s="17" t="s">
        <v>6</v>
      </c>
      <c r="I61" s="17" t="s">
        <v>7</v>
      </c>
      <c r="J61" s="17" t="s">
        <v>40</v>
      </c>
      <c r="K61" s="17" t="s">
        <v>9</v>
      </c>
      <c r="L61" s="17" t="s">
        <v>10</v>
      </c>
      <c r="M61" s="17" t="s">
        <v>11</v>
      </c>
      <c r="N61" s="17" t="s">
        <v>12</v>
      </c>
      <c r="O61" s="17" t="s">
        <v>13</v>
      </c>
      <c r="P61" s="17" t="s">
        <v>14</v>
      </c>
      <c r="Q61" s="17" t="s">
        <v>15</v>
      </c>
      <c r="R61" s="17" t="s">
        <v>38</v>
      </c>
      <c r="S61" s="17" t="s">
        <v>39</v>
      </c>
      <c r="T61" s="17" t="s">
        <v>18</v>
      </c>
      <c r="U61" s="3" t="s">
        <v>19</v>
      </c>
      <c r="V61" s="3" t="s">
        <v>20</v>
      </c>
      <c r="W61" s="3" t="s">
        <v>65</v>
      </c>
      <c r="X61" s="3" t="s">
        <v>21</v>
      </c>
      <c r="Y61" s="3" t="s">
        <v>66</v>
      </c>
      <c r="Z61" s="3" t="s">
        <v>56</v>
      </c>
      <c r="AA61" s="19" t="s">
        <v>67</v>
      </c>
      <c r="AB61" s="3" t="s">
        <v>64</v>
      </c>
      <c r="AC61" s="19" t="s">
        <v>68</v>
      </c>
      <c r="AD61" s="3" t="s">
        <v>72</v>
      </c>
    </row>
    <row r="62" spans="1:30" s="20" customFormat="1" x14ac:dyDescent="0.3">
      <c r="A62" s="2" t="s">
        <v>403</v>
      </c>
      <c r="B62" s="11" t="s">
        <v>34</v>
      </c>
      <c r="C62" s="11" t="s">
        <v>34</v>
      </c>
      <c r="D62" s="11" t="s">
        <v>34</v>
      </c>
      <c r="E62" s="11" t="s">
        <v>34</v>
      </c>
      <c r="F62" s="11" t="s">
        <v>34</v>
      </c>
      <c r="G62" s="11" t="s">
        <v>34</v>
      </c>
      <c r="H62" s="11" t="s">
        <v>34</v>
      </c>
      <c r="I62" s="11" t="s">
        <v>34</v>
      </c>
      <c r="J62" s="11" t="s">
        <v>34</v>
      </c>
      <c r="K62" s="11" t="s">
        <v>34</v>
      </c>
      <c r="L62" s="11" t="s">
        <v>34</v>
      </c>
      <c r="M62" s="11" t="s">
        <v>34</v>
      </c>
      <c r="N62" s="11" t="s">
        <v>34</v>
      </c>
      <c r="O62" s="11" t="s">
        <v>34</v>
      </c>
      <c r="P62" s="11" t="s">
        <v>34</v>
      </c>
      <c r="Q62" s="13">
        <v>11624</v>
      </c>
      <c r="R62" s="13">
        <v>11952</v>
      </c>
      <c r="S62" s="13">
        <v>10826</v>
      </c>
      <c r="T62" s="13">
        <v>11832</v>
      </c>
      <c r="U62" s="13">
        <v>11999</v>
      </c>
      <c r="V62" s="13">
        <v>12322</v>
      </c>
      <c r="W62" s="13">
        <v>13237.8465991271</v>
      </c>
      <c r="X62" s="13">
        <v>13238</v>
      </c>
      <c r="Y62" s="13">
        <v>13847.076656896455</v>
      </c>
      <c r="Z62" s="36">
        <v>14372</v>
      </c>
      <c r="AA62" s="36">
        <v>15793</v>
      </c>
      <c r="AB62" s="36">
        <v>16543.7</v>
      </c>
      <c r="AC62" s="36">
        <v>17783.5</v>
      </c>
      <c r="AD62" s="36">
        <v>20548</v>
      </c>
    </row>
  </sheetData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5645A-2344-4CF9-AE2D-E4A66AE94778}">
  <dimension ref="A4:F369"/>
  <sheetViews>
    <sheetView tabSelected="1" workbookViewId="0">
      <selection activeCell="L15" sqref="L15"/>
    </sheetView>
  </sheetViews>
  <sheetFormatPr defaultRowHeight="14.4" x14ac:dyDescent="0.3"/>
  <cols>
    <col min="1" max="1" width="14.5546875" customWidth="1"/>
    <col min="2" max="2" width="22.88671875" customWidth="1"/>
    <col min="3" max="5" width="12.5546875" bestFit="1" customWidth="1"/>
    <col min="6" max="6" width="17.5546875" customWidth="1"/>
  </cols>
  <sheetData>
    <row r="4" spans="1:6" x14ac:dyDescent="0.3">
      <c r="A4" s="54" t="s">
        <v>405</v>
      </c>
      <c r="B4" s="54"/>
    </row>
    <row r="5" spans="1:6" x14ac:dyDescent="0.3">
      <c r="A5" s="54" t="s">
        <v>404</v>
      </c>
      <c r="B5" s="54" t="s">
        <v>72</v>
      </c>
    </row>
    <row r="7" spans="1:6" ht="57.6" x14ac:dyDescent="0.3">
      <c r="A7" s="52" t="s">
        <v>73</v>
      </c>
      <c r="B7" s="52" t="s">
        <v>74</v>
      </c>
      <c r="C7" s="53" t="s">
        <v>399</v>
      </c>
      <c r="D7" s="52" t="s">
        <v>75</v>
      </c>
      <c r="E7" s="52" t="s">
        <v>76</v>
      </c>
      <c r="F7" s="52" t="s">
        <v>77</v>
      </c>
    </row>
    <row r="8" spans="1:6" x14ac:dyDescent="0.3">
      <c r="A8" s="51" t="s">
        <v>78</v>
      </c>
      <c r="B8" s="51" t="s">
        <v>79</v>
      </c>
      <c r="C8" s="51">
        <v>31165</v>
      </c>
      <c r="D8" s="51">
        <v>21993</v>
      </c>
      <c r="E8" s="51">
        <v>27710</v>
      </c>
      <c r="F8" s="51">
        <v>27834</v>
      </c>
    </row>
    <row r="9" spans="1:6" x14ac:dyDescent="0.3">
      <c r="A9" s="51" t="s">
        <v>78</v>
      </c>
      <c r="B9" s="51" t="s">
        <v>80</v>
      </c>
      <c r="C9" s="51">
        <v>4728</v>
      </c>
      <c r="D9" s="51">
        <v>2636</v>
      </c>
      <c r="E9" s="51">
        <v>4295</v>
      </c>
      <c r="F9" s="51">
        <v>4107</v>
      </c>
    </row>
    <row r="10" spans="1:6" x14ac:dyDescent="0.3">
      <c r="A10" s="51" t="s">
        <v>78</v>
      </c>
      <c r="B10" s="51" t="s">
        <v>81</v>
      </c>
      <c r="C10" s="51">
        <v>430387</v>
      </c>
      <c r="D10" s="51">
        <v>191460</v>
      </c>
      <c r="E10" s="51">
        <v>360246</v>
      </c>
      <c r="F10" s="51">
        <v>381842</v>
      </c>
    </row>
    <row r="11" spans="1:6" x14ac:dyDescent="0.3">
      <c r="A11" s="51" t="s">
        <v>78</v>
      </c>
      <c r="B11" s="51" t="s">
        <v>82</v>
      </c>
      <c r="C11" s="51">
        <v>624554</v>
      </c>
      <c r="D11" s="51">
        <v>325536</v>
      </c>
      <c r="E11" s="51">
        <v>517600</v>
      </c>
      <c r="F11" s="51">
        <v>546866</v>
      </c>
    </row>
    <row r="12" spans="1:6" x14ac:dyDescent="0.3">
      <c r="A12" s="51" t="s">
        <v>78</v>
      </c>
      <c r="B12" s="51" t="s">
        <v>83</v>
      </c>
      <c r="C12" s="51">
        <v>54079</v>
      </c>
      <c r="D12" s="51">
        <v>31117</v>
      </c>
      <c r="E12" s="51">
        <v>47419</v>
      </c>
      <c r="F12" s="51">
        <v>46730</v>
      </c>
    </row>
    <row r="13" spans="1:6" x14ac:dyDescent="0.3">
      <c r="A13" s="51" t="s">
        <v>78</v>
      </c>
      <c r="B13" s="51" t="s">
        <v>84</v>
      </c>
      <c r="C13" s="51">
        <v>425326</v>
      </c>
      <c r="D13" s="51">
        <v>241535</v>
      </c>
      <c r="E13" s="51">
        <v>351467</v>
      </c>
      <c r="F13" s="51">
        <v>360862</v>
      </c>
    </row>
    <row r="14" spans="1:6" x14ac:dyDescent="0.3">
      <c r="A14" s="51" t="s">
        <v>78</v>
      </c>
      <c r="B14" s="51" t="s">
        <v>85</v>
      </c>
      <c r="C14" s="51">
        <v>451467</v>
      </c>
      <c r="D14" s="51">
        <v>289475</v>
      </c>
      <c r="E14" s="51">
        <v>392770</v>
      </c>
      <c r="F14" s="51">
        <v>414293</v>
      </c>
    </row>
    <row r="15" spans="1:6" x14ac:dyDescent="0.3">
      <c r="A15" s="51" t="s">
        <v>78</v>
      </c>
      <c r="B15" s="51" t="s">
        <v>86</v>
      </c>
      <c r="C15" s="51">
        <v>465236</v>
      </c>
      <c r="D15" s="51">
        <v>242213</v>
      </c>
      <c r="E15" s="51">
        <v>384005</v>
      </c>
      <c r="F15" s="51">
        <v>419676</v>
      </c>
    </row>
    <row r="16" spans="1:6" x14ac:dyDescent="0.3">
      <c r="A16" s="51" t="s">
        <v>78</v>
      </c>
      <c r="B16" s="51" t="s">
        <v>87</v>
      </c>
      <c r="C16" s="51">
        <v>220124</v>
      </c>
      <c r="D16" s="51">
        <v>96507</v>
      </c>
      <c r="E16" s="51">
        <v>171468</v>
      </c>
      <c r="F16" s="51">
        <v>185956</v>
      </c>
    </row>
    <row r="17" spans="1:6" x14ac:dyDescent="0.3">
      <c r="A17" s="51" t="s">
        <v>78</v>
      </c>
      <c r="B17" s="51" t="s">
        <v>88</v>
      </c>
      <c r="C17" s="52">
        <v>2707066</v>
      </c>
      <c r="D17" s="52">
        <v>1442472</v>
      </c>
      <c r="E17" s="52">
        <v>2256980</v>
      </c>
      <c r="F17" s="52">
        <v>2388166</v>
      </c>
    </row>
    <row r="18" spans="1:6" x14ac:dyDescent="0.3">
      <c r="A18" s="51" t="s">
        <v>89</v>
      </c>
      <c r="B18" s="51" t="s">
        <v>90</v>
      </c>
      <c r="C18" s="51">
        <v>2870</v>
      </c>
      <c r="D18" s="51">
        <v>2026</v>
      </c>
      <c r="E18" s="51">
        <v>1552</v>
      </c>
      <c r="F18" s="51">
        <v>1951</v>
      </c>
    </row>
    <row r="19" spans="1:6" x14ac:dyDescent="0.3">
      <c r="A19" s="51" t="s">
        <v>89</v>
      </c>
      <c r="B19" s="51" t="s">
        <v>91</v>
      </c>
      <c r="C19" s="51">
        <v>1884</v>
      </c>
      <c r="D19" s="51">
        <v>1052</v>
      </c>
      <c r="E19" s="51">
        <v>1218</v>
      </c>
      <c r="F19" s="51">
        <v>890</v>
      </c>
    </row>
    <row r="20" spans="1:6" x14ac:dyDescent="0.3">
      <c r="A20" s="51" t="s">
        <v>89</v>
      </c>
      <c r="B20" s="51" t="s">
        <v>92</v>
      </c>
      <c r="C20" s="51">
        <v>4054</v>
      </c>
      <c r="D20" s="51">
        <v>2857</v>
      </c>
      <c r="E20" s="51">
        <v>2477</v>
      </c>
      <c r="F20" s="51">
        <v>2798</v>
      </c>
    </row>
    <row r="21" spans="1:6" x14ac:dyDescent="0.3">
      <c r="A21" s="51" t="s">
        <v>89</v>
      </c>
      <c r="B21" s="51" t="s">
        <v>93</v>
      </c>
      <c r="C21" s="51">
        <v>5321</v>
      </c>
      <c r="D21" s="51">
        <v>3481</v>
      </c>
      <c r="E21" s="51">
        <v>4190</v>
      </c>
      <c r="F21" s="51">
        <v>3634</v>
      </c>
    </row>
    <row r="22" spans="1:6" x14ac:dyDescent="0.3">
      <c r="A22" s="51" t="s">
        <v>89</v>
      </c>
      <c r="B22" s="51" t="s">
        <v>94</v>
      </c>
      <c r="C22" s="51">
        <v>2448</v>
      </c>
      <c r="D22" s="51">
        <v>1998</v>
      </c>
      <c r="E22" s="51">
        <v>1092</v>
      </c>
      <c r="F22" s="51">
        <v>1917</v>
      </c>
    </row>
    <row r="23" spans="1:6" x14ac:dyDescent="0.3">
      <c r="A23" s="51" t="s">
        <v>89</v>
      </c>
      <c r="B23" s="51" t="s">
        <v>95</v>
      </c>
      <c r="C23" s="51">
        <v>5130</v>
      </c>
      <c r="D23" s="51">
        <v>2882</v>
      </c>
      <c r="E23" s="51">
        <v>2614</v>
      </c>
      <c r="F23" s="51">
        <v>2860</v>
      </c>
    </row>
    <row r="24" spans="1:6" x14ac:dyDescent="0.3">
      <c r="A24" s="51" t="s">
        <v>89</v>
      </c>
      <c r="B24" s="51" t="s">
        <v>96</v>
      </c>
      <c r="C24" s="51">
        <v>6482</v>
      </c>
      <c r="D24" s="51">
        <v>2680</v>
      </c>
      <c r="E24" s="51">
        <v>3936</v>
      </c>
      <c r="F24" s="51">
        <v>3417</v>
      </c>
    </row>
    <row r="25" spans="1:6" x14ac:dyDescent="0.3">
      <c r="A25" s="51" t="s">
        <v>89</v>
      </c>
      <c r="B25" s="51" t="s">
        <v>97</v>
      </c>
      <c r="C25" s="51">
        <v>5283</v>
      </c>
      <c r="D25" s="51">
        <v>2960</v>
      </c>
      <c r="E25" s="51">
        <v>3473</v>
      </c>
      <c r="F25" s="51">
        <v>3122</v>
      </c>
    </row>
    <row r="26" spans="1:6" x14ac:dyDescent="0.3">
      <c r="A26" s="51" t="s">
        <v>89</v>
      </c>
      <c r="B26" s="51" t="s">
        <v>98</v>
      </c>
      <c r="C26" s="51">
        <v>2271</v>
      </c>
      <c r="D26" s="51">
        <v>1805</v>
      </c>
      <c r="E26" s="51">
        <v>1456</v>
      </c>
      <c r="F26" s="51">
        <v>1733</v>
      </c>
    </row>
    <row r="27" spans="1:6" x14ac:dyDescent="0.3">
      <c r="A27" s="51" t="s">
        <v>89</v>
      </c>
      <c r="B27" s="51" t="s">
        <v>99</v>
      </c>
      <c r="C27" s="51">
        <v>2880</v>
      </c>
      <c r="D27" s="51">
        <v>2030</v>
      </c>
      <c r="E27" s="51">
        <v>1227</v>
      </c>
      <c r="F27" s="51">
        <v>1990</v>
      </c>
    </row>
    <row r="28" spans="1:6" x14ac:dyDescent="0.3">
      <c r="A28" s="51" t="s">
        <v>89</v>
      </c>
      <c r="B28" s="51" t="s">
        <v>100</v>
      </c>
      <c r="C28" s="51">
        <v>2562</v>
      </c>
      <c r="D28" s="51">
        <v>1652</v>
      </c>
      <c r="E28" s="51">
        <v>1064</v>
      </c>
      <c r="F28" s="51">
        <v>1594</v>
      </c>
    </row>
    <row r="29" spans="1:6" x14ac:dyDescent="0.3">
      <c r="A29" s="51" t="s">
        <v>89</v>
      </c>
      <c r="B29" s="51" t="s">
        <v>101</v>
      </c>
      <c r="C29" s="51">
        <v>3922</v>
      </c>
      <c r="D29" s="51">
        <v>2725</v>
      </c>
      <c r="E29" s="51">
        <v>2269</v>
      </c>
      <c r="F29" s="51">
        <v>2731</v>
      </c>
    </row>
    <row r="30" spans="1:6" x14ac:dyDescent="0.3">
      <c r="A30" s="51" t="s">
        <v>89</v>
      </c>
      <c r="B30" s="51" t="s">
        <v>102</v>
      </c>
      <c r="C30" s="51">
        <v>3706</v>
      </c>
      <c r="D30" s="51">
        <v>2135</v>
      </c>
      <c r="E30" s="51">
        <v>2609</v>
      </c>
      <c r="F30" s="51">
        <v>2748</v>
      </c>
    </row>
    <row r="31" spans="1:6" x14ac:dyDescent="0.3">
      <c r="A31" s="51" t="s">
        <v>89</v>
      </c>
      <c r="B31" s="51" t="s">
        <v>103</v>
      </c>
      <c r="C31" s="51">
        <v>3294</v>
      </c>
      <c r="D31" s="51">
        <v>1808</v>
      </c>
      <c r="E31" s="51">
        <v>2113</v>
      </c>
      <c r="F31" s="51">
        <v>1837</v>
      </c>
    </row>
    <row r="32" spans="1:6" x14ac:dyDescent="0.3">
      <c r="A32" s="51" t="s">
        <v>89</v>
      </c>
      <c r="B32" s="51" t="s">
        <v>104</v>
      </c>
      <c r="C32" s="51">
        <v>3975</v>
      </c>
      <c r="D32" s="51">
        <v>3458</v>
      </c>
      <c r="E32" s="51">
        <v>2795</v>
      </c>
      <c r="F32" s="51">
        <v>3312</v>
      </c>
    </row>
    <row r="33" spans="1:6" x14ac:dyDescent="0.3">
      <c r="A33" s="51" t="s">
        <v>89</v>
      </c>
      <c r="B33" s="51" t="s">
        <v>105</v>
      </c>
      <c r="C33" s="51">
        <v>5497</v>
      </c>
      <c r="D33" s="51">
        <v>2795</v>
      </c>
      <c r="E33" s="51">
        <v>2398</v>
      </c>
      <c r="F33" s="51">
        <v>2916</v>
      </c>
    </row>
    <row r="34" spans="1:6" x14ac:dyDescent="0.3">
      <c r="A34" s="51" t="s">
        <v>89</v>
      </c>
      <c r="B34" s="51" t="s">
        <v>106</v>
      </c>
      <c r="C34" s="51">
        <v>4418</v>
      </c>
      <c r="D34" s="51">
        <v>2789</v>
      </c>
      <c r="E34" s="51">
        <v>2112</v>
      </c>
      <c r="F34" s="51">
        <v>2800</v>
      </c>
    </row>
    <row r="35" spans="1:6" x14ac:dyDescent="0.3">
      <c r="A35" s="51" t="s">
        <v>89</v>
      </c>
      <c r="B35" s="51" t="s">
        <v>107</v>
      </c>
      <c r="C35" s="51">
        <v>33437</v>
      </c>
      <c r="D35" s="51">
        <v>19555</v>
      </c>
      <c r="E35" s="51">
        <v>29237</v>
      </c>
      <c r="F35" s="51">
        <v>27932</v>
      </c>
    </row>
    <row r="36" spans="1:6" x14ac:dyDescent="0.3">
      <c r="A36" s="51" t="s">
        <v>89</v>
      </c>
      <c r="B36" s="51" t="s">
        <v>108</v>
      </c>
      <c r="C36" s="51">
        <v>4754</v>
      </c>
      <c r="D36" s="51">
        <v>3613</v>
      </c>
      <c r="E36" s="51">
        <v>2101</v>
      </c>
      <c r="F36" s="51">
        <v>3534</v>
      </c>
    </row>
    <row r="37" spans="1:6" x14ac:dyDescent="0.3">
      <c r="A37" s="51" t="s">
        <v>89</v>
      </c>
      <c r="B37" s="51" t="s">
        <v>109</v>
      </c>
      <c r="C37" s="51">
        <v>104188</v>
      </c>
      <c r="D37" s="51">
        <v>64301</v>
      </c>
      <c r="E37" s="51">
        <v>69933</v>
      </c>
      <c r="F37" s="51">
        <v>73716</v>
      </c>
    </row>
    <row r="38" spans="1:6" x14ac:dyDescent="0.3">
      <c r="A38" s="51" t="s">
        <v>110</v>
      </c>
      <c r="B38" s="51" t="s">
        <v>111</v>
      </c>
      <c r="C38" s="51">
        <v>3310</v>
      </c>
      <c r="D38" s="51">
        <v>2752</v>
      </c>
      <c r="E38" s="51">
        <v>908</v>
      </c>
      <c r="F38" s="51">
        <v>2654</v>
      </c>
    </row>
    <row r="39" spans="1:6" x14ac:dyDescent="0.3">
      <c r="A39" s="51" t="s">
        <v>110</v>
      </c>
      <c r="B39" s="51" t="s">
        <v>112</v>
      </c>
      <c r="C39" s="51">
        <v>1634</v>
      </c>
      <c r="D39" s="51">
        <v>1498</v>
      </c>
      <c r="E39" s="51">
        <v>321</v>
      </c>
      <c r="F39" s="51">
        <v>1577</v>
      </c>
    </row>
    <row r="40" spans="1:6" x14ac:dyDescent="0.3">
      <c r="A40" s="51" t="s">
        <v>110</v>
      </c>
      <c r="B40" s="51" t="s">
        <v>113</v>
      </c>
      <c r="C40" s="51">
        <v>2910</v>
      </c>
      <c r="D40" s="51">
        <v>2328</v>
      </c>
      <c r="E40" s="51">
        <v>704</v>
      </c>
      <c r="F40" s="51">
        <v>2301</v>
      </c>
    </row>
    <row r="41" spans="1:6" x14ac:dyDescent="0.3">
      <c r="A41" s="51" t="s">
        <v>110</v>
      </c>
      <c r="B41" s="51" t="s">
        <v>114</v>
      </c>
      <c r="C41" s="51">
        <v>2143</v>
      </c>
      <c r="D41" s="51">
        <v>2125</v>
      </c>
      <c r="E41" s="51">
        <v>945</v>
      </c>
      <c r="F41" s="51">
        <v>1590</v>
      </c>
    </row>
    <row r="42" spans="1:6" x14ac:dyDescent="0.3">
      <c r="A42" s="51" t="s">
        <v>110</v>
      </c>
      <c r="B42" s="51" t="s">
        <v>91</v>
      </c>
      <c r="C42" s="51">
        <v>3626</v>
      </c>
      <c r="D42" s="51">
        <v>2404</v>
      </c>
      <c r="E42" s="51">
        <v>1024</v>
      </c>
      <c r="F42" s="51">
        <v>2313</v>
      </c>
    </row>
    <row r="43" spans="1:6" x14ac:dyDescent="0.3">
      <c r="A43" s="51" t="s">
        <v>110</v>
      </c>
      <c r="B43" s="51" t="s">
        <v>115</v>
      </c>
      <c r="C43" s="51">
        <v>1670</v>
      </c>
      <c r="D43" s="51">
        <v>1598</v>
      </c>
      <c r="E43" s="51">
        <v>508</v>
      </c>
      <c r="F43" s="51">
        <v>1532</v>
      </c>
    </row>
    <row r="44" spans="1:6" x14ac:dyDescent="0.3">
      <c r="A44" s="51" t="s">
        <v>110</v>
      </c>
      <c r="B44" s="51" t="s">
        <v>116</v>
      </c>
      <c r="C44" s="51">
        <v>6805</v>
      </c>
      <c r="D44" s="51">
        <v>4286</v>
      </c>
      <c r="E44" s="51">
        <v>5119</v>
      </c>
      <c r="F44" s="51">
        <v>4166</v>
      </c>
    </row>
    <row r="45" spans="1:6" x14ac:dyDescent="0.3">
      <c r="A45" s="51" t="s">
        <v>110</v>
      </c>
      <c r="B45" s="51" t="s">
        <v>117</v>
      </c>
      <c r="C45" s="51">
        <v>6393</v>
      </c>
      <c r="D45" s="51">
        <v>5050</v>
      </c>
      <c r="E45" s="51">
        <v>1805</v>
      </c>
      <c r="F45" s="51">
        <v>5061</v>
      </c>
    </row>
    <row r="46" spans="1:6" x14ac:dyDescent="0.3">
      <c r="A46" s="51" t="s">
        <v>110</v>
      </c>
      <c r="B46" s="51" t="s">
        <v>118</v>
      </c>
      <c r="C46" s="51">
        <v>52217</v>
      </c>
      <c r="D46" s="51">
        <v>26000</v>
      </c>
      <c r="E46" s="51">
        <v>44995</v>
      </c>
      <c r="F46" s="51">
        <v>45390</v>
      </c>
    </row>
    <row r="47" spans="1:6" x14ac:dyDescent="0.3">
      <c r="A47" s="51" t="s">
        <v>110</v>
      </c>
      <c r="B47" s="51" t="s">
        <v>119</v>
      </c>
      <c r="C47" s="51">
        <v>4219</v>
      </c>
      <c r="D47" s="51">
        <v>3270</v>
      </c>
      <c r="E47" s="51">
        <v>1634</v>
      </c>
      <c r="F47" s="51">
        <v>2942</v>
      </c>
    </row>
    <row r="48" spans="1:6" x14ac:dyDescent="0.3">
      <c r="A48" s="51" t="s">
        <v>110</v>
      </c>
      <c r="B48" s="51" t="s">
        <v>120</v>
      </c>
      <c r="C48" s="51">
        <v>4931</v>
      </c>
      <c r="D48" s="51">
        <v>1404</v>
      </c>
      <c r="E48" s="51">
        <v>3371</v>
      </c>
      <c r="F48" s="51">
        <v>2608</v>
      </c>
    </row>
    <row r="49" spans="1:6" x14ac:dyDescent="0.3">
      <c r="A49" s="51" t="s">
        <v>110</v>
      </c>
      <c r="B49" s="51" t="s">
        <v>121</v>
      </c>
      <c r="C49" s="51">
        <v>6302</v>
      </c>
      <c r="D49" s="51">
        <v>5092</v>
      </c>
      <c r="E49" s="51">
        <v>3324</v>
      </c>
      <c r="F49" s="51">
        <v>4987</v>
      </c>
    </row>
    <row r="50" spans="1:6" x14ac:dyDescent="0.3">
      <c r="A50" s="51" t="s">
        <v>110</v>
      </c>
      <c r="B50" s="51" t="s">
        <v>122</v>
      </c>
      <c r="C50" s="51">
        <v>9031</v>
      </c>
      <c r="D50" s="51">
        <v>7708</v>
      </c>
      <c r="E50" s="51">
        <v>2573</v>
      </c>
      <c r="F50" s="51">
        <v>7523</v>
      </c>
    </row>
    <row r="51" spans="1:6" x14ac:dyDescent="0.3">
      <c r="A51" s="51" t="s">
        <v>110</v>
      </c>
      <c r="B51" s="51" t="s">
        <v>123</v>
      </c>
      <c r="C51" s="51">
        <v>105191</v>
      </c>
      <c r="D51" s="51">
        <v>65515</v>
      </c>
      <c r="E51" s="51">
        <v>67231</v>
      </c>
      <c r="F51" s="51">
        <v>84644</v>
      </c>
    </row>
    <row r="52" spans="1:6" x14ac:dyDescent="0.3">
      <c r="A52" s="51" t="s">
        <v>124</v>
      </c>
      <c r="B52" s="51" t="s">
        <v>125</v>
      </c>
      <c r="C52" s="51">
        <v>1960</v>
      </c>
      <c r="D52" s="51">
        <v>491</v>
      </c>
      <c r="E52" s="51">
        <v>1604</v>
      </c>
      <c r="F52" s="51">
        <v>861</v>
      </c>
    </row>
    <row r="53" spans="1:6" x14ac:dyDescent="0.3">
      <c r="A53" s="51" t="s">
        <v>124</v>
      </c>
      <c r="B53" s="51" t="s">
        <v>126</v>
      </c>
      <c r="C53" s="51">
        <v>1107</v>
      </c>
      <c r="D53" s="51">
        <v>978</v>
      </c>
      <c r="E53" s="51">
        <v>530</v>
      </c>
      <c r="F53" s="51">
        <v>940</v>
      </c>
    </row>
    <row r="54" spans="1:6" x14ac:dyDescent="0.3">
      <c r="A54" s="51" t="s">
        <v>124</v>
      </c>
      <c r="B54" s="51" t="s">
        <v>127</v>
      </c>
      <c r="C54" s="51">
        <v>2687</v>
      </c>
      <c r="D54" s="51">
        <v>1855</v>
      </c>
      <c r="E54" s="51">
        <v>1822</v>
      </c>
      <c r="F54" s="51">
        <v>1831</v>
      </c>
    </row>
    <row r="55" spans="1:6" x14ac:dyDescent="0.3">
      <c r="A55" s="51" t="s">
        <v>124</v>
      </c>
      <c r="B55" s="51" t="s">
        <v>128</v>
      </c>
      <c r="C55" s="51">
        <v>4953</v>
      </c>
      <c r="D55" s="51">
        <v>3023</v>
      </c>
      <c r="E55" s="51">
        <v>1881</v>
      </c>
      <c r="F55" s="51">
        <v>3169</v>
      </c>
    </row>
    <row r="56" spans="1:6" x14ac:dyDescent="0.3">
      <c r="A56" s="51" t="s">
        <v>124</v>
      </c>
      <c r="B56" s="51" t="s">
        <v>129</v>
      </c>
      <c r="C56" s="51">
        <v>1902</v>
      </c>
      <c r="D56" s="51">
        <v>1692</v>
      </c>
      <c r="E56" s="51">
        <v>1595</v>
      </c>
      <c r="F56" s="51">
        <v>1658</v>
      </c>
    </row>
    <row r="57" spans="1:6" x14ac:dyDescent="0.3">
      <c r="A57" s="51" t="s">
        <v>124</v>
      </c>
      <c r="B57" s="51" t="s">
        <v>130</v>
      </c>
      <c r="C57" s="51">
        <v>2368</v>
      </c>
      <c r="D57" s="51">
        <v>1702</v>
      </c>
      <c r="E57" s="51">
        <v>1091</v>
      </c>
      <c r="F57" s="51">
        <v>1652</v>
      </c>
    </row>
    <row r="58" spans="1:6" x14ac:dyDescent="0.3">
      <c r="A58" s="51" t="s">
        <v>124</v>
      </c>
      <c r="B58" s="51" t="s">
        <v>124</v>
      </c>
      <c r="C58" s="51">
        <v>45311</v>
      </c>
      <c r="D58" s="51">
        <v>30997</v>
      </c>
      <c r="E58" s="51">
        <v>38776</v>
      </c>
      <c r="F58" s="51">
        <v>37205</v>
      </c>
    </row>
    <row r="59" spans="1:6" x14ac:dyDescent="0.3">
      <c r="A59" s="51" t="s">
        <v>124</v>
      </c>
      <c r="B59" s="51" t="s">
        <v>131</v>
      </c>
      <c r="C59" s="51">
        <v>3587</v>
      </c>
      <c r="D59" s="51">
        <v>2579</v>
      </c>
      <c r="E59" s="51">
        <v>1288</v>
      </c>
      <c r="F59" s="51">
        <v>2731</v>
      </c>
    </row>
    <row r="60" spans="1:6" x14ac:dyDescent="0.3">
      <c r="A60" s="51" t="s">
        <v>124</v>
      </c>
      <c r="B60" s="51" t="s">
        <v>132</v>
      </c>
      <c r="C60" s="51">
        <v>2890</v>
      </c>
      <c r="D60" s="51">
        <v>1062</v>
      </c>
      <c r="E60" s="51">
        <v>2068</v>
      </c>
      <c r="F60" s="51">
        <v>1257</v>
      </c>
    </row>
    <row r="61" spans="1:6" x14ac:dyDescent="0.3">
      <c r="A61" s="51" t="s">
        <v>124</v>
      </c>
      <c r="B61" s="51" t="s">
        <v>133</v>
      </c>
      <c r="C61" s="51">
        <v>4244</v>
      </c>
      <c r="D61" s="51">
        <v>2121</v>
      </c>
      <c r="E61" s="51">
        <v>2864</v>
      </c>
      <c r="F61" s="51">
        <v>2375</v>
      </c>
    </row>
    <row r="62" spans="1:6" x14ac:dyDescent="0.3">
      <c r="A62" s="51" t="s">
        <v>124</v>
      </c>
      <c r="B62" s="51" t="s">
        <v>134</v>
      </c>
      <c r="C62" s="51">
        <v>2712</v>
      </c>
      <c r="D62" s="51">
        <v>1561</v>
      </c>
      <c r="E62" s="51">
        <v>1501</v>
      </c>
      <c r="F62" s="51">
        <v>1634</v>
      </c>
    </row>
    <row r="63" spans="1:6" x14ac:dyDescent="0.3">
      <c r="A63" s="51" t="s">
        <v>124</v>
      </c>
      <c r="B63" s="51" t="s">
        <v>135</v>
      </c>
      <c r="C63" s="51">
        <v>2617</v>
      </c>
      <c r="D63" s="51">
        <v>2333</v>
      </c>
      <c r="E63" s="51">
        <v>1645</v>
      </c>
      <c r="F63" s="51">
        <v>2218</v>
      </c>
    </row>
    <row r="64" spans="1:6" x14ac:dyDescent="0.3">
      <c r="A64" s="51" t="s">
        <v>124</v>
      </c>
      <c r="B64" s="51" t="s">
        <v>136</v>
      </c>
      <c r="C64" s="51">
        <v>2322</v>
      </c>
      <c r="D64" s="51">
        <v>1451</v>
      </c>
      <c r="E64" s="51">
        <v>1262</v>
      </c>
      <c r="F64" s="51">
        <v>1413</v>
      </c>
    </row>
    <row r="65" spans="1:6" x14ac:dyDescent="0.3">
      <c r="A65" s="51" t="s">
        <v>124</v>
      </c>
      <c r="B65" s="51" t="s">
        <v>92</v>
      </c>
      <c r="C65" s="51">
        <v>3065</v>
      </c>
      <c r="D65" s="51">
        <v>1832</v>
      </c>
      <c r="E65" s="51">
        <v>1806</v>
      </c>
      <c r="F65" s="51">
        <v>1965</v>
      </c>
    </row>
    <row r="66" spans="1:6" x14ac:dyDescent="0.3">
      <c r="A66" s="51" t="s">
        <v>124</v>
      </c>
      <c r="B66" s="51" t="s">
        <v>137</v>
      </c>
      <c r="C66" s="51">
        <v>2136</v>
      </c>
      <c r="D66" s="51">
        <v>602</v>
      </c>
      <c r="E66" s="51">
        <v>1925</v>
      </c>
      <c r="F66" s="51">
        <v>696</v>
      </c>
    </row>
    <row r="67" spans="1:6" x14ac:dyDescent="0.3">
      <c r="A67" s="51" t="s">
        <v>124</v>
      </c>
      <c r="B67" s="51" t="s">
        <v>138</v>
      </c>
      <c r="C67" s="51">
        <v>986</v>
      </c>
      <c r="D67" s="51">
        <v>981</v>
      </c>
      <c r="E67" s="51">
        <v>420</v>
      </c>
      <c r="F67" s="51">
        <v>927</v>
      </c>
    </row>
    <row r="68" spans="1:6" x14ac:dyDescent="0.3">
      <c r="A68" s="51" t="s">
        <v>124</v>
      </c>
      <c r="B68" s="51" t="s">
        <v>95</v>
      </c>
      <c r="C68" s="51">
        <v>3641</v>
      </c>
      <c r="D68" s="51">
        <v>2585</v>
      </c>
      <c r="E68" s="51">
        <v>2042</v>
      </c>
      <c r="F68" s="51">
        <v>2465</v>
      </c>
    </row>
    <row r="69" spans="1:6" x14ac:dyDescent="0.3">
      <c r="A69" s="51" t="s">
        <v>124</v>
      </c>
      <c r="B69" s="51" t="s">
        <v>139</v>
      </c>
      <c r="C69" s="51">
        <v>1922</v>
      </c>
      <c r="D69" s="51">
        <v>1254</v>
      </c>
      <c r="E69" s="51">
        <v>954</v>
      </c>
      <c r="F69" s="51">
        <v>1328</v>
      </c>
    </row>
    <row r="70" spans="1:6" x14ac:dyDescent="0.3">
      <c r="A70" s="51" t="s">
        <v>124</v>
      </c>
      <c r="B70" s="51" t="s">
        <v>140</v>
      </c>
      <c r="C70" s="51">
        <v>4194</v>
      </c>
      <c r="D70" s="51">
        <v>3384</v>
      </c>
      <c r="E70" s="51">
        <v>2476</v>
      </c>
      <c r="F70" s="51">
        <v>3292</v>
      </c>
    </row>
    <row r="71" spans="1:6" x14ac:dyDescent="0.3">
      <c r="A71" s="51" t="s">
        <v>124</v>
      </c>
      <c r="B71" s="51" t="s">
        <v>141</v>
      </c>
      <c r="C71" s="51">
        <v>4291</v>
      </c>
      <c r="D71" s="51">
        <v>2544</v>
      </c>
      <c r="E71" s="51">
        <v>2278</v>
      </c>
      <c r="F71" s="51">
        <v>2562</v>
      </c>
    </row>
    <row r="72" spans="1:6" x14ac:dyDescent="0.3">
      <c r="A72" s="51" t="s">
        <v>124</v>
      </c>
      <c r="B72" s="51" t="s">
        <v>142</v>
      </c>
      <c r="C72" s="51">
        <v>98895</v>
      </c>
      <c r="D72" s="51">
        <v>65027</v>
      </c>
      <c r="E72" s="51">
        <v>69828</v>
      </c>
      <c r="F72" s="51">
        <v>72179</v>
      </c>
    </row>
    <row r="73" spans="1:6" x14ac:dyDescent="0.3">
      <c r="A73" s="51" t="s">
        <v>91</v>
      </c>
      <c r="B73" s="51" t="s">
        <v>143</v>
      </c>
      <c r="C73" s="51">
        <v>3150</v>
      </c>
      <c r="D73" s="51">
        <v>2093</v>
      </c>
      <c r="E73" s="51">
        <v>1516</v>
      </c>
      <c r="F73" s="51">
        <v>2010</v>
      </c>
    </row>
    <row r="74" spans="1:6" x14ac:dyDescent="0.3">
      <c r="A74" s="51" t="s">
        <v>91</v>
      </c>
      <c r="B74" s="51" t="s">
        <v>113</v>
      </c>
      <c r="C74" s="51">
        <v>1597</v>
      </c>
      <c r="D74" s="51">
        <v>672</v>
      </c>
      <c r="E74" s="51">
        <v>1250</v>
      </c>
      <c r="F74" s="51">
        <v>1159</v>
      </c>
    </row>
    <row r="75" spans="1:6" x14ac:dyDescent="0.3">
      <c r="A75" s="51" t="s">
        <v>91</v>
      </c>
      <c r="B75" s="51" t="s">
        <v>114</v>
      </c>
      <c r="C75" s="51">
        <v>1514</v>
      </c>
      <c r="D75" s="51">
        <v>1191</v>
      </c>
      <c r="E75" s="51">
        <v>831</v>
      </c>
      <c r="F75" s="51">
        <v>1261</v>
      </c>
    </row>
    <row r="76" spans="1:6" x14ac:dyDescent="0.3">
      <c r="A76" s="51" t="s">
        <v>91</v>
      </c>
      <c r="B76" s="51" t="s">
        <v>91</v>
      </c>
      <c r="C76" s="51">
        <v>16602</v>
      </c>
      <c r="D76" s="51">
        <v>6474</v>
      </c>
      <c r="E76" s="51">
        <v>14317</v>
      </c>
      <c r="F76" s="51">
        <v>13587</v>
      </c>
    </row>
    <row r="77" spans="1:6" x14ac:dyDescent="0.3">
      <c r="A77" s="51" t="s">
        <v>91</v>
      </c>
      <c r="B77" s="51" t="s">
        <v>144</v>
      </c>
      <c r="C77" s="51">
        <v>2220</v>
      </c>
      <c r="D77" s="51">
        <v>2011</v>
      </c>
      <c r="E77" s="51">
        <v>1459</v>
      </c>
      <c r="F77" s="51">
        <v>1960</v>
      </c>
    </row>
    <row r="78" spans="1:6" x14ac:dyDescent="0.3">
      <c r="A78" s="51" t="s">
        <v>91</v>
      </c>
      <c r="B78" s="51" t="s">
        <v>145</v>
      </c>
      <c r="C78" s="51">
        <v>4128</v>
      </c>
      <c r="D78" s="51">
        <v>2223</v>
      </c>
      <c r="E78" s="51">
        <v>3034</v>
      </c>
      <c r="F78" s="51">
        <v>2476</v>
      </c>
    </row>
    <row r="79" spans="1:6" x14ac:dyDescent="0.3">
      <c r="A79" s="51" t="s">
        <v>91</v>
      </c>
      <c r="B79" s="51" t="s">
        <v>146</v>
      </c>
      <c r="C79" s="51">
        <v>3359</v>
      </c>
      <c r="D79" s="51">
        <v>2209</v>
      </c>
      <c r="E79" s="51">
        <v>2329</v>
      </c>
      <c r="F79" s="51">
        <v>2535</v>
      </c>
    </row>
    <row r="80" spans="1:6" x14ac:dyDescent="0.3">
      <c r="A80" s="51" t="s">
        <v>91</v>
      </c>
      <c r="B80" s="51" t="s">
        <v>147</v>
      </c>
      <c r="C80" s="51">
        <v>2255</v>
      </c>
      <c r="D80" s="51">
        <v>1436</v>
      </c>
      <c r="E80" s="51">
        <v>1081</v>
      </c>
      <c r="F80" s="51">
        <v>1425</v>
      </c>
    </row>
    <row r="81" spans="1:6" x14ac:dyDescent="0.3">
      <c r="A81" s="51" t="s">
        <v>91</v>
      </c>
      <c r="B81" s="51" t="s">
        <v>148</v>
      </c>
      <c r="C81" s="51">
        <v>2209</v>
      </c>
      <c r="D81" s="51">
        <v>1471</v>
      </c>
      <c r="E81" s="51">
        <v>1255</v>
      </c>
      <c r="F81" s="51">
        <v>1842</v>
      </c>
    </row>
    <row r="82" spans="1:6" x14ac:dyDescent="0.3">
      <c r="A82" s="51" t="s">
        <v>91</v>
      </c>
      <c r="B82" s="51" t="s">
        <v>149</v>
      </c>
      <c r="C82" s="51">
        <v>4178</v>
      </c>
      <c r="D82" s="51">
        <v>2965</v>
      </c>
      <c r="E82" s="51">
        <v>2657</v>
      </c>
      <c r="F82" s="51">
        <v>2889</v>
      </c>
    </row>
    <row r="83" spans="1:6" x14ac:dyDescent="0.3">
      <c r="A83" s="51" t="s">
        <v>91</v>
      </c>
      <c r="B83" s="51" t="s">
        <v>150</v>
      </c>
      <c r="C83" s="51">
        <v>2679</v>
      </c>
      <c r="D83" s="51">
        <v>1505</v>
      </c>
      <c r="E83" s="51">
        <v>1601</v>
      </c>
      <c r="F83" s="51">
        <v>2095</v>
      </c>
    </row>
    <row r="84" spans="1:6" x14ac:dyDescent="0.3">
      <c r="A84" s="51" t="s">
        <v>91</v>
      </c>
      <c r="B84" s="51" t="s">
        <v>151</v>
      </c>
      <c r="C84" s="51">
        <v>3104</v>
      </c>
      <c r="D84" s="51">
        <v>2910</v>
      </c>
      <c r="E84" s="51">
        <v>2490</v>
      </c>
      <c r="F84" s="51">
        <v>2814</v>
      </c>
    </row>
    <row r="85" spans="1:6" x14ac:dyDescent="0.3">
      <c r="A85" s="51" t="s">
        <v>91</v>
      </c>
      <c r="B85" s="51" t="s">
        <v>152</v>
      </c>
      <c r="C85" s="51">
        <v>3581</v>
      </c>
      <c r="D85" s="51">
        <v>2527</v>
      </c>
      <c r="E85" s="51">
        <v>1143</v>
      </c>
      <c r="F85" s="51">
        <v>2335</v>
      </c>
    </row>
    <row r="86" spans="1:6" x14ac:dyDescent="0.3">
      <c r="A86" s="51" t="s">
        <v>91</v>
      </c>
      <c r="B86" s="51" t="s">
        <v>153</v>
      </c>
      <c r="C86" s="51">
        <v>3430</v>
      </c>
      <c r="D86" s="51">
        <v>2983</v>
      </c>
      <c r="E86" s="51">
        <v>1159</v>
      </c>
      <c r="F86" s="51">
        <v>3122</v>
      </c>
    </row>
    <row r="87" spans="1:6" x14ac:dyDescent="0.3">
      <c r="A87" s="51" t="s">
        <v>91</v>
      </c>
      <c r="B87" s="51" t="s">
        <v>154</v>
      </c>
      <c r="C87" s="51">
        <v>3430</v>
      </c>
      <c r="D87" s="51">
        <v>2379</v>
      </c>
      <c r="E87" s="51">
        <v>1771</v>
      </c>
      <c r="F87" s="51">
        <v>2298</v>
      </c>
    </row>
    <row r="88" spans="1:6" x14ac:dyDescent="0.3">
      <c r="A88" s="51" t="s">
        <v>91</v>
      </c>
      <c r="B88" s="51" t="s">
        <v>155</v>
      </c>
      <c r="C88" s="51">
        <v>6314</v>
      </c>
      <c r="D88" s="51">
        <v>4840</v>
      </c>
      <c r="E88" s="51">
        <v>4281</v>
      </c>
      <c r="F88" s="51">
        <v>4636</v>
      </c>
    </row>
    <row r="89" spans="1:6" x14ac:dyDescent="0.3">
      <c r="A89" s="51" t="s">
        <v>91</v>
      </c>
      <c r="B89" s="51" t="s">
        <v>156</v>
      </c>
      <c r="C89" s="51">
        <v>63750</v>
      </c>
      <c r="D89" s="51">
        <v>39889</v>
      </c>
      <c r="E89" s="51">
        <v>42174</v>
      </c>
      <c r="F89" s="51">
        <v>48444</v>
      </c>
    </row>
    <row r="90" spans="1:6" x14ac:dyDescent="0.3">
      <c r="A90" s="51" t="s">
        <v>157</v>
      </c>
      <c r="B90" s="51" t="s">
        <v>158</v>
      </c>
      <c r="C90" s="51">
        <v>6045</v>
      </c>
      <c r="D90" s="51">
        <v>1318</v>
      </c>
      <c r="E90" s="51">
        <v>2935</v>
      </c>
      <c r="F90" s="51">
        <v>2737</v>
      </c>
    </row>
    <row r="91" spans="1:6" x14ac:dyDescent="0.3">
      <c r="A91" s="51" t="s">
        <v>157</v>
      </c>
      <c r="B91" s="51" t="s">
        <v>159</v>
      </c>
      <c r="C91" s="51">
        <v>2711</v>
      </c>
      <c r="D91" s="51">
        <v>1524</v>
      </c>
      <c r="E91" s="51">
        <v>1729</v>
      </c>
      <c r="F91" s="51">
        <v>1421</v>
      </c>
    </row>
    <row r="92" spans="1:6" x14ac:dyDescent="0.3">
      <c r="A92" s="51" t="s">
        <v>157</v>
      </c>
      <c r="B92" s="51" t="s">
        <v>160</v>
      </c>
      <c r="C92" s="51">
        <v>4353</v>
      </c>
      <c r="D92" s="51">
        <v>3425</v>
      </c>
      <c r="E92" s="51">
        <v>3631</v>
      </c>
      <c r="F92" s="51">
        <v>3453</v>
      </c>
    </row>
    <row r="93" spans="1:6" x14ac:dyDescent="0.3">
      <c r="A93" s="51" t="s">
        <v>157</v>
      </c>
      <c r="B93" s="51" t="s">
        <v>114</v>
      </c>
      <c r="C93" s="51">
        <v>2338</v>
      </c>
      <c r="D93" s="51">
        <v>1675</v>
      </c>
      <c r="E93" s="51">
        <v>1441</v>
      </c>
      <c r="F93" s="51">
        <v>1868</v>
      </c>
    </row>
    <row r="94" spans="1:6" x14ac:dyDescent="0.3">
      <c r="A94" s="51" t="s">
        <v>157</v>
      </c>
      <c r="B94" s="51" t="s">
        <v>161</v>
      </c>
      <c r="C94" s="51">
        <v>2206</v>
      </c>
      <c r="D94" s="51">
        <v>546</v>
      </c>
      <c r="E94" s="51">
        <v>1469</v>
      </c>
      <c r="F94" s="51">
        <v>1353</v>
      </c>
    </row>
    <row r="95" spans="1:6" x14ac:dyDescent="0.3">
      <c r="A95" s="51" t="s">
        <v>157</v>
      </c>
      <c r="B95" s="51" t="s">
        <v>162</v>
      </c>
      <c r="C95" s="51">
        <v>4306</v>
      </c>
      <c r="D95" s="51">
        <v>1888</v>
      </c>
      <c r="E95" s="51">
        <v>2470</v>
      </c>
      <c r="F95" s="51">
        <v>2402</v>
      </c>
    </row>
    <row r="96" spans="1:6" x14ac:dyDescent="0.3">
      <c r="A96" s="51" t="s">
        <v>157</v>
      </c>
      <c r="B96" s="51" t="s">
        <v>163</v>
      </c>
      <c r="C96" s="51">
        <v>27071</v>
      </c>
      <c r="D96" s="51">
        <v>16321</v>
      </c>
      <c r="E96" s="51">
        <v>23013</v>
      </c>
      <c r="F96" s="51">
        <v>22347</v>
      </c>
    </row>
    <row r="97" spans="1:6" x14ac:dyDescent="0.3">
      <c r="A97" s="51" t="s">
        <v>157</v>
      </c>
      <c r="B97" s="51" t="s">
        <v>164</v>
      </c>
      <c r="C97" s="51">
        <v>1799</v>
      </c>
      <c r="D97" s="51">
        <v>1192</v>
      </c>
      <c r="E97" s="51">
        <v>1227</v>
      </c>
      <c r="F97" s="51">
        <v>1376</v>
      </c>
    </row>
    <row r="98" spans="1:6" x14ac:dyDescent="0.3">
      <c r="A98" s="51" t="s">
        <v>157</v>
      </c>
      <c r="B98" s="51" t="s">
        <v>165</v>
      </c>
      <c r="C98" s="51">
        <v>1229</v>
      </c>
      <c r="D98" s="51">
        <v>1043</v>
      </c>
      <c r="E98" s="51">
        <v>477</v>
      </c>
      <c r="F98" s="51">
        <v>1022</v>
      </c>
    </row>
    <row r="99" spans="1:6" x14ac:dyDescent="0.3">
      <c r="A99" s="51" t="s">
        <v>157</v>
      </c>
      <c r="B99" s="51" t="s">
        <v>166</v>
      </c>
      <c r="C99" s="51">
        <v>2950</v>
      </c>
      <c r="D99" s="51">
        <v>1024</v>
      </c>
      <c r="E99" s="51">
        <v>1747</v>
      </c>
      <c r="F99" s="51">
        <v>1643</v>
      </c>
    </row>
    <row r="100" spans="1:6" x14ac:dyDescent="0.3">
      <c r="A100" s="51" t="s">
        <v>157</v>
      </c>
      <c r="B100" s="51" t="s">
        <v>167</v>
      </c>
      <c r="C100" s="51">
        <v>1465</v>
      </c>
      <c r="D100" s="51">
        <v>1304</v>
      </c>
      <c r="E100" s="51">
        <v>1083</v>
      </c>
      <c r="F100" s="51">
        <v>1282</v>
      </c>
    </row>
    <row r="101" spans="1:6" x14ac:dyDescent="0.3">
      <c r="A101" s="51" t="s">
        <v>157</v>
      </c>
      <c r="B101" s="51" t="s">
        <v>168</v>
      </c>
      <c r="C101" s="51">
        <v>976</v>
      </c>
      <c r="D101" s="51">
        <v>936</v>
      </c>
      <c r="E101" s="51">
        <v>795</v>
      </c>
      <c r="F101" s="51">
        <v>898</v>
      </c>
    </row>
    <row r="102" spans="1:6" x14ac:dyDescent="0.3">
      <c r="A102" s="51" t="s">
        <v>157</v>
      </c>
      <c r="B102" s="51" t="s">
        <v>169</v>
      </c>
      <c r="C102" s="51">
        <v>2024</v>
      </c>
      <c r="D102" s="51">
        <v>1513</v>
      </c>
      <c r="E102" s="51">
        <v>807</v>
      </c>
      <c r="F102" s="51">
        <v>1452</v>
      </c>
    </row>
    <row r="103" spans="1:6" x14ac:dyDescent="0.3">
      <c r="A103" s="51" t="s">
        <v>157</v>
      </c>
      <c r="B103" s="51" t="s">
        <v>170</v>
      </c>
      <c r="C103" s="51">
        <v>2847</v>
      </c>
      <c r="D103" s="51">
        <v>2396</v>
      </c>
      <c r="E103" s="51">
        <v>951</v>
      </c>
      <c r="F103" s="51">
        <v>2285</v>
      </c>
    </row>
    <row r="104" spans="1:6" x14ac:dyDescent="0.3">
      <c r="A104" s="51" t="s">
        <v>157</v>
      </c>
      <c r="B104" s="51" t="s">
        <v>171</v>
      </c>
      <c r="C104" s="51">
        <v>2094</v>
      </c>
      <c r="D104" s="51">
        <v>2081</v>
      </c>
      <c r="E104" s="51">
        <v>1457</v>
      </c>
      <c r="F104" s="51">
        <v>1699</v>
      </c>
    </row>
    <row r="105" spans="1:6" x14ac:dyDescent="0.3">
      <c r="A105" s="51" t="s">
        <v>157</v>
      </c>
      <c r="B105" s="51" t="s">
        <v>172</v>
      </c>
      <c r="C105" s="51">
        <v>2718</v>
      </c>
      <c r="D105" s="51">
        <v>1634</v>
      </c>
      <c r="E105" s="51">
        <v>1287</v>
      </c>
      <c r="F105" s="51">
        <v>1591</v>
      </c>
    </row>
    <row r="106" spans="1:6" x14ac:dyDescent="0.3">
      <c r="A106" s="51" t="s">
        <v>157</v>
      </c>
      <c r="B106" s="51" t="s">
        <v>173</v>
      </c>
      <c r="C106" s="51">
        <v>1809</v>
      </c>
      <c r="D106" s="51">
        <v>900</v>
      </c>
      <c r="E106" s="51">
        <v>854</v>
      </c>
      <c r="F106" s="51">
        <v>876</v>
      </c>
    </row>
    <row r="107" spans="1:6" x14ac:dyDescent="0.3">
      <c r="A107" s="51" t="s">
        <v>157</v>
      </c>
      <c r="B107" s="51" t="s">
        <v>174</v>
      </c>
      <c r="C107" s="51">
        <v>2359</v>
      </c>
      <c r="D107" s="51">
        <v>1260</v>
      </c>
      <c r="E107" s="51">
        <v>1066</v>
      </c>
      <c r="F107" s="51">
        <v>1237</v>
      </c>
    </row>
    <row r="108" spans="1:6" x14ac:dyDescent="0.3">
      <c r="A108" s="51" t="s">
        <v>157</v>
      </c>
      <c r="B108" s="51" t="s">
        <v>175</v>
      </c>
      <c r="C108" s="51">
        <v>71300</v>
      </c>
      <c r="D108" s="51">
        <v>41980</v>
      </c>
      <c r="E108" s="51">
        <v>48439</v>
      </c>
      <c r="F108" s="51">
        <v>50942</v>
      </c>
    </row>
    <row r="109" spans="1:6" x14ac:dyDescent="0.3">
      <c r="A109" s="51" t="s">
        <v>176</v>
      </c>
      <c r="B109" s="51" t="s">
        <v>177</v>
      </c>
      <c r="C109" s="51">
        <v>1413</v>
      </c>
      <c r="D109" s="51">
        <v>1052</v>
      </c>
      <c r="E109" s="51">
        <v>857</v>
      </c>
      <c r="F109" s="51">
        <v>1003</v>
      </c>
    </row>
    <row r="110" spans="1:6" x14ac:dyDescent="0.3">
      <c r="A110" s="51" t="s">
        <v>176</v>
      </c>
      <c r="B110" s="51" t="s">
        <v>178</v>
      </c>
      <c r="C110" s="51">
        <v>17250</v>
      </c>
      <c r="D110" s="51">
        <v>10313</v>
      </c>
      <c r="E110" s="51">
        <v>15015</v>
      </c>
      <c r="F110" s="51">
        <v>13858</v>
      </c>
    </row>
    <row r="111" spans="1:6" x14ac:dyDescent="0.3">
      <c r="A111" s="51" t="s">
        <v>176</v>
      </c>
      <c r="B111" s="51" t="s">
        <v>179</v>
      </c>
      <c r="C111" s="51">
        <v>3607</v>
      </c>
      <c r="D111" s="51">
        <v>2997</v>
      </c>
      <c r="E111" s="51">
        <v>3217</v>
      </c>
      <c r="F111" s="51">
        <v>3246</v>
      </c>
    </row>
    <row r="112" spans="1:6" x14ac:dyDescent="0.3">
      <c r="A112" s="51" t="s">
        <v>176</v>
      </c>
      <c r="B112" s="51" t="s">
        <v>180</v>
      </c>
      <c r="C112" s="51">
        <v>22270</v>
      </c>
      <c r="D112" s="51">
        <v>14362</v>
      </c>
      <c r="E112" s="51">
        <v>19089</v>
      </c>
      <c r="F112" s="51">
        <v>18107</v>
      </c>
    </row>
    <row r="113" spans="1:6" x14ac:dyDescent="0.3">
      <c r="A113" s="51" t="s">
        <v>181</v>
      </c>
      <c r="B113" s="51" t="s">
        <v>182</v>
      </c>
      <c r="C113" s="51">
        <v>119319</v>
      </c>
      <c r="D113" s="51">
        <v>68007</v>
      </c>
      <c r="E113" s="51">
        <v>99476</v>
      </c>
      <c r="F113" s="51">
        <v>104523</v>
      </c>
    </row>
    <row r="114" spans="1:6" x14ac:dyDescent="0.3">
      <c r="A114" s="51" t="s">
        <v>181</v>
      </c>
      <c r="B114" s="51" t="s">
        <v>148</v>
      </c>
      <c r="C114" s="51">
        <v>2424</v>
      </c>
      <c r="D114" s="51">
        <v>682</v>
      </c>
      <c r="E114" s="51">
        <v>2152</v>
      </c>
      <c r="F114" s="51">
        <v>2175</v>
      </c>
    </row>
    <row r="115" spans="1:6" x14ac:dyDescent="0.3">
      <c r="A115" s="51" t="s">
        <v>181</v>
      </c>
      <c r="B115" s="51" t="s">
        <v>183</v>
      </c>
      <c r="C115" s="51">
        <v>5155</v>
      </c>
      <c r="D115" s="51">
        <v>4071</v>
      </c>
      <c r="E115" s="51">
        <v>3797</v>
      </c>
      <c r="F115" s="51">
        <v>4517</v>
      </c>
    </row>
    <row r="116" spans="1:6" x14ac:dyDescent="0.3">
      <c r="A116" s="51" t="s">
        <v>181</v>
      </c>
      <c r="B116" s="51" t="s">
        <v>184</v>
      </c>
      <c r="C116" s="51">
        <v>8452</v>
      </c>
      <c r="D116" s="51">
        <v>5798</v>
      </c>
      <c r="E116" s="51">
        <v>7292</v>
      </c>
      <c r="F116" s="51">
        <v>7327</v>
      </c>
    </row>
    <row r="117" spans="1:6" x14ac:dyDescent="0.3">
      <c r="A117" s="51" t="s">
        <v>181</v>
      </c>
      <c r="B117" s="51" t="s">
        <v>185</v>
      </c>
      <c r="C117" s="51">
        <v>135350</v>
      </c>
      <c r="D117" s="51">
        <v>78558</v>
      </c>
      <c r="E117" s="51">
        <v>112717</v>
      </c>
      <c r="F117" s="51">
        <v>118542</v>
      </c>
    </row>
    <row r="118" spans="1:6" x14ac:dyDescent="0.3">
      <c r="A118" s="51" t="s">
        <v>186</v>
      </c>
      <c r="B118" s="51" t="s">
        <v>187</v>
      </c>
      <c r="C118" s="51">
        <v>4521</v>
      </c>
      <c r="D118" s="51">
        <v>3595</v>
      </c>
      <c r="E118" s="51">
        <v>3499</v>
      </c>
      <c r="F118" s="51">
        <v>3537</v>
      </c>
    </row>
    <row r="119" spans="1:6" x14ac:dyDescent="0.3">
      <c r="A119" s="51" t="s">
        <v>186</v>
      </c>
      <c r="B119" s="51" t="s">
        <v>188</v>
      </c>
      <c r="C119" s="51">
        <v>1578</v>
      </c>
      <c r="D119" s="51">
        <v>612</v>
      </c>
      <c r="E119" s="51">
        <v>1156</v>
      </c>
      <c r="F119" s="51">
        <v>708</v>
      </c>
    </row>
    <row r="120" spans="1:6" x14ac:dyDescent="0.3">
      <c r="A120" s="51" t="s">
        <v>186</v>
      </c>
      <c r="B120" s="51" t="s">
        <v>189</v>
      </c>
      <c r="C120" s="51">
        <v>5097</v>
      </c>
      <c r="D120" s="51">
        <v>4135</v>
      </c>
      <c r="E120" s="51">
        <v>4438</v>
      </c>
      <c r="F120" s="51">
        <v>4737</v>
      </c>
    </row>
    <row r="121" spans="1:6" x14ac:dyDescent="0.3">
      <c r="A121" s="51" t="s">
        <v>186</v>
      </c>
      <c r="B121" s="51" t="s">
        <v>190</v>
      </c>
      <c r="C121" s="51">
        <v>1356</v>
      </c>
      <c r="D121" s="51">
        <v>940</v>
      </c>
      <c r="E121" s="51">
        <v>721</v>
      </c>
      <c r="F121" s="51">
        <v>859</v>
      </c>
    </row>
    <row r="122" spans="1:6" x14ac:dyDescent="0.3">
      <c r="A122" s="51" t="s">
        <v>186</v>
      </c>
      <c r="B122" s="51" t="s">
        <v>191</v>
      </c>
      <c r="C122" s="51">
        <v>35974</v>
      </c>
      <c r="D122" s="51">
        <v>17498</v>
      </c>
      <c r="E122" s="51">
        <v>31347</v>
      </c>
      <c r="F122" s="51">
        <v>25421</v>
      </c>
    </row>
    <row r="123" spans="1:6" x14ac:dyDescent="0.3">
      <c r="A123" s="51" t="s">
        <v>186</v>
      </c>
      <c r="B123" s="51" t="s">
        <v>192</v>
      </c>
      <c r="C123" s="51">
        <v>2160</v>
      </c>
      <c r="D123" s="51">
        <v>932</v>
      </c>
      <c r="E123" s="51">
        <v>1546</v>
      </c>
      <c r="F123" s="51">
        <v>1148</v>
      </c>
    </row>
    <row r="124" spans="1:6" x14ac:dyDescent="0.3">
      <c r="A124" s="51" t="s">
        <v>186</v>
      </c>
      <c r="B124" s="51" t="s">
        <v>193</v>
      </c>
      <c r="C124" s="51">
        <v>7473</v>
      </c>
      <c r="D124" s="51">
        <v>7022</v>
      </c>
      <c r="E124" s="51">
        <v>6224</v>
      </c>
      <c r="F124" s="51">
        <v>5860</v>
      </c>
    </row>
    <row r="125" spans="1:6" x14ac:dyDescent="0.3">
      <c r="A125" s="51" t="s">
        <v>186</v>
      </c>
      <c r="B125" s="51" t="s">
        <v>194</v>
      </c>
      <c r="C125" s="51">
        <v>2729</v>
      </c>
      <c r="D125" s="51">
        <v>1439</v>
      </c>
      <c r="E125" s="51">
        <v>2119</v>
      </c>
      <c r="F125" s="51">
        <v>2215</v>
      </c>
    </row>
    <row r="126" spans="1:6" x14ac:dyDescent="0.3">
      <c r="A126" s="51" t="s">
        <v>186</v>
      </c>
      <c r="B126" s="51" t="s">
        <v>195</v>
      </c>
      <c r="C126" s="51">
        <v>36124</v>
      </c>
      <c r="D126" s="51">
        <v>17746</v>
      </c>
      <c r="E126" s="51">
        <v>30169</v>
      </c>
      <c r="F126" s="51">
        <v>32806</v>
      </c>
    </row>
    <row r="127" spans="1:6" x14ac:dyDescent="0.3">
      <c r="A127" s="51" t="s">
        <v>186</v>
      </c>
      <c r="B127" s="51" t="s">
        <v>196</v>
      </c>
      <c r="C127" s="51">
        <v>892</v>
      </c>
      <c r="D127" s="51">
        <v>539</v>
      </c>
      <c r="E127" s="51">
        <v>504</v>
      </c>
      <c r="F127" s="51">
        <v>416</v>
      </c>
    </row>
    <row r="128" spans="1:6" x14ac:dyDescent="0.3">
      <c r="A128" s="51" t="s">
        <v>186</v>
      </c>
      <c r="B128" s="51" t="s">
        <v>197</v>
      </c>
      <c r="C128" s="51">
        <v>1746</v>
      </c>
      <c r="D128" s="51">
        <v>1493</v>
      </c>
      <c r="E128" s="51">
        <v>1239</v>
      </c>
      <c r="F128" s="51">
        <v>1216</v>
      </c>
    </row>
    <row r="129" spans="1:6" x14ac:dyDescent="0.3">
      <c r="A129" s="51" t="s">
        <v>186</v>
      </c>
      <c r="B129" s="51" t="s">
        <v>198</v>
      </c>
      <c r="C129" s="51">
        <v>8069</v>
      </c>
      <c r="D129" s="51">
        <v>6352</v>
      </c>
      <c r="E129" s="51">
        <v>4698</v>
      </c>
      <c r="F129" s="51">
        <v>6795</v>
      </c>
    </row>
    <row r="130" spans="1:6" x14ac:dyDescent="0.3">
      <c r="A130" s="51" t="s">
        <v>186</v>
      </c>
      <c r="B130" s="51" t="s">
        <v>199</v>
      </c>
      <c r="C130" s="51">
        <v>2504</v>
      </c>
      <c r="D130" s="51">
        <v>2297</v>
      </c>
      <c r="E130" s="51">
        <v>1170</v>
      </c>
      <c r="F130" s="51">
        <v>1883</v>
      </c>
    </row>
    <row r="131" spans="1:6" x14ac:dyDescent="0.3">
      <c r="A131" s="51" t="s">
        <v>186</v>
      </c>
      <c r="B131" s="51" t="s">
        <v>174</v>
      </c>
      <c r="C131" s="51">
        <v>2447</v>
      </c>
      <c r="D131" s="51">
        <v>1957</v>
      </c>
      <c r="E131" s="51">
        <v>1755</v>
      </c>
      <c r="F131" s="51">
        <v>1899</v>
      </c>
    </row>
    <row r="132" spans="1:6" x14ac:dyDescent="0.3">
      <c r="A132" s="51" t="s">
        <v>186</v>
      </c>
      <c r="B132" s="51" t="s">
        <v>200</v>
      </c>
      <c r="C132" s="51">
        <v>112670</v>
      </c>
      <c r="D132" s="51">
        <v>66557</v>
      </c>
      <c r="E132" s="51">
        <v>90585</v>
      </c>
      <c r="F132" s="51">
        <v>89500</v>
      </c>
    </row>
    <row r="133" spans="1:6" x14ac:dyDescent="0.3">
      <c r="A133" s="51" t="s">
        <v>201</v>
      </c>
      <c r="B133" s="51" t="s">
        <v>202</v>
      </c>
      <c r="C133" s="51">
        <v>3491</v>
      </c>
      <c r="D133" s="51">
        <v>2378</v>
      </c>
      <c r="E133" s="51">
        <v>1307</v>
      </c>
      <c r="F133" s="51">
        <v>2190</v>
      </c>
    </row>
    <row r="134" spans="1:6" x14ac:dyDescent="0.3">
      <c r="A134" s="51" t="s">
        <v>201</v>
      </c>
      <c r="B134" s="51" t="s">
        <v>203</v>
      </c>
      <c r="C134" s="51">
        <v>2708</v>
      </c>
      <c r="D134" s="51">
        <v>1814</v>
      </c>
      <c r="E134" s="51">
        <v>1649</v>
      </c>
      <c r="F134" s="51">
        <v>1752</v>
      </c>
    </row>
    <row r="135" spans="1:6" x14ac:dyDescent="0.3">
      <c r="A135" s="51" t="s">
        <v>201</v>
      </c>
      <c r="B135" s="51" t="s">
        <v>159</v>
      </c>
      <c r="C135" s="51">
        <v>4411</v>
      </c>
      <c r="D135" s="51">
        <v>3943</v>
      </c>
      <c r="E135" s="51">
        <v>2059</v>
      </c>
      <c r="F135" s="51">
        <v>3751</v>
      </c>
    </row>
    <row r="136" spans="1:6" x14ac:dyDescent="0.3">
      <c r="A136" s="51" t="s">
        <v>201</v>
      </c>
      <c r="B136" s="51" t="s">
        <v>91</v>
      </c>
      <c r="C136" s="51">
        <v>2757</v>
      </c>
      <c r="D136" s="51">
        <v>1113</v>
      </c>
      <c r="E136" s="51">
        <v>1780</v>
      </c>
      <c r="F136" s="51">
        <v>1061</v>
      </c>
    </row>
    <row r="137" spans="1:6" x14ac:dyDescent="0.3">
      <c r="A137" s="51" t="s">
        <v>201</v>
      </c>
      <c r="B137" s="51" t="s">
        <v>204</v>
      </c>
      <c r="C137" s="51">
        <v>957</v>
      </c>
      <c r="D137" s="51">
        <v>850</v>
      </c>
      <c r="E137" s="51">
        <v>559</v>
      </c>
      <c r="F137" s="51">
        <v>783</v>
      </c>
    </row>
    <row r="138" spans="1:6" x14ac:dyDescent="0.3">
      <c r="A138" s="51" t="s">
        <v>201</v>
      </c>
      <c r="B138" s="51" t="s">
        <v>205</v>
      </c>
      <c r="C138" s="51">
        <v>5371</v>
      </c>
      <c r="D138" s="51">
        <v>4025</v>
      </c>
      <c r="E138" s="51">
        <v>3264</v>
      </c>
      <c r="F138" s="51">
        <v>4358</v>
      </c>
    </row>
    <row r="139" spans="1:6" x14ac:dyDescent="0.3">
      <c r="A139" s="51" t="s">
        <v>201</v>
      </c>
      <c r="B139" s="51" t="s">
        <v>206</v>
      </c>
      <c r="C139" s="51">
        <v>6031</v>
      </c>
      <c r="D139" s="51">
        <v>5400</v>
      </c>
      <c r="E139" s="51">
        <v>4203</v>
      </c>
      <c r="F139" s="51">
        <v>5254</v>
      </c>
    </row>
    <row r="140" spans="1:6" x14ac:dyDescent="0.3">
      <c r="A140" s="51" t="s">
        <v>201</v>
      </c>
      <c r="B140" s="51" t="s">
        <v>207</v>
      </c>
      <c r="C140" s="51">
        <v>1797</v>
      </c>
      <c r="D140" s="51">
        <v>958</v>
      </c>
      <c r="E140" s="51">
        <v>1282</v>
      </c>
      <c r="F140" s="51">
        <v>1024</v>
      </c>
    </row>
    <row r="141" spans="1:6" x14ac:dyDescent="0.3">
      <c r="A141" s="51" t="s">
        <v>201</v>
      </c>
      <c r="B141" s="51" t="s">
        <v>208</v>
      </c>
      <c r="C141" s="51">
        <v>2761</v>
      </c>
      <c r="D141" s="51">
        <v>2468</v>
      </c>
      <c r="E141" s="51">
        <v>1672</v>
      </c>
      <c r="F141" s="51">
        <v>2583</v>
      </c>
    </row>
    <row r="142" spans="1:6" x14ac:dyDescent="0.3">
      <c r="A142" s="51" t="s">
        <v>201</v>
      </c>
      <c r="B142" s="51" t="s">
        <v>209</v>
      </c>
      <c r="C142" s="51">
        <v>2827</v>
      </c>
      <c r="D142" s="51">
        <v>1686</v>
      </c>
      <c r="E142" s="51">
        <v>1901</v>
      </c>
      <c r="F142" s="51">
        <v>1613</v>
      </c>
    </row>
    <row r="143" spans="1:6" x14ac:dyDescent="0.3">
      <c r="A143" s="51" t="s">
        <v>201</v>
      </c>
      <c r="B143" s="51" t="s">
        <v>210</v>
      </c>
      <c r="C143" s="51">
        <v>59815</v>
      </c>
      <c r="D143" s="51">
        <v>38411</v>
      </c>
      <c r="E143" s="51">
        <v>53495</v>
      </c>
      <c r="F143" s="51">
        <v>49533</v>
      </c>
    </row>
    <row r="144" spans="1:6" x14ac:dyDescent="0.3">
      <c r="A144" s="51" t="s">
        <v>201</v>
      </c>
      <c r="B144" s="51" t="s">
        <v>211</v>
      </c>
      <c r="C144" s="51">
        <v>4609</v>
      </c>
      <c r="D144" s="51">
        <v>1929</v>
      </c>
      <c r="E144" s="51">
        <v>3158</v>
      </c>
      <c r="F144" s="51">
        <v>2850</v>
      </c>
    </row>
    <row r="145" spans="1:6" x14ac:dyDescent="0.3">
      <c r="A145" s="51" t="s">
        <v>201</v>
      </c>
      <c r="B145" s="51" t="s">
        <v>212</v>
      </c>
      <c r="C145" s="51">
        <v>2064</v>
      </c>
      <c r="D145" s="51">
        <v>1739</v>
      </c>
      <c r="E145" s="51">
        <v>1336</v>
      </c>
      <c r="F145" s="51">
        <v>1721</v>
      </c>
    </row>
    <row r="146" spans="1:6" x14ac:dyDescent="0.3">
      <c r="A146" s="51" t="s">
        <v>201</v>
      </c>
      <c r="B146" s="51" t="s">
        <v>213</v>
      </c>
      <c r="C146" s="51">
        <v>1810</v>
      </c>
      <c r="D146" s="51">
        <v>1408</v>
      </c>
      <c r="E146" s="51">
        <v>912</v>
      </c>
      <c r="F146" s="51">
        <v>1359</v>
      </c>
    </row>
    <row r="147" spans="1:6" x14ac:dyDescent="0.3">
      <c r="A147" s="51" t="s">
        <v>201</v>
      </c>
      <c r="B147" s="51" t="s">
        <v>214</v>
      </c>
      <c r="C147" s="51">
        <v>101409</v>
      </c>
      <c r="D147" s="51">
        <v>68122</v>
      </c>
      <c r="E147" s="51">
        <v>78577</v>
      </c>
      <c r="F147" s="51">
        <v>79832</v>
      </c>
    </row>
    <row r="148" spans="1:6" x14ac:dyDescent="0.3">
      <c r="A148" s="51" t="s">
        <v>215</v>
      </c>
      <c r="B148" s="51" t="s">
        <v>216</v>
      </c>
      <c r="C148" s="51">
        <v>2316</v>
      </c>
      <c r="D148" s="51">
        <v>1508</v>
      </c>
      <c r="E148" s="51">
        <v>1187</v>
      </c>
      <c r="F148" s="51">
        <v>1316</v>
      </c>
    </row>
    <row r="149" spans="1:6" x14ac:dyDescent="0.3">
      <c r="A149" s="51" t="s">
        <v>215</v>
      </c>
      <c r="B149" s="51" t="s">
        <v>217</v>
      </c>
      <c r="C149" s="51">
        <v>2272</v>
      </c>
      <c r="D149" s="51">
        <v>1509</v>
      </c>
      <c r="E149" s="51">
        <v>1294</v>
      </c>
      <c r="F149" s="51">
        <v>1580</v>
      </c>
    </row>
    <row r="150" spans="1:6" x14ac:dyDescent="0.3">
      <c r="A150" s="51" t="s">
        <v>215</v>
      </c>
      <c r="B150" s="51" t="s">
        <v>218</v>
      </c>
      <c r="C150" s="51">
        <v>2468</v>
      </c>
      <c r="D150" s="51">
        <v>1568</v>
      </c>
      <c r="E150" s="51">
        <v>1750</v>
      </c>
      <c r="F150" s="51">
        <v>1633</v>
      </c>
    </row>
    <row r="151" spans="1:6" x14ac:dyDescent="0.3">
      <c r="A151" s="51" t="s">
        <v>215</v>
      </c>
      <c r="B151" s="51" t="s">
        <v>219</v>
      </c>
      <c r="C151" s="51">
        <v>1809</v>
      </c>
      <c r="D151" s="51">
        <v>1462</v>
      </c>
      <c r="E151" s="51">
        <v>803</v>
      </c>
      <c r="F151" s="51">
        <v>1466</v>
      </c>
    </row>
    <row r="152" spans="1:6" x14ac:dyDescent="0.3">
      <c r="A152" s="51" t="s">
        <v>215</v>
      </c>
      <c r="B152" s="51" t="s">
        <v>220</v>
      </c>
      <c r="C152" s="51">
        <v>2866</v>
      </c>
      <c r="D152" s="51">
        <v>1642</v>
      </c>
      <c r="E152" s="51">
        <v>1181</v>
      </c>
      <c r="F152" s="51">
        <v>1625</v>
      </c>
    </row>
    <row r="153" spans="1:6" x14ac:dyDescent="0.3">
      <c r="A153" s="51" t="s">
        <v>215</v>
      </c>
      <c r="B153" s="51" t="s">
        <v>221</v>
      </c>
      <c r="C153" s="51">
        <v>1444</v>
      </c>
      <c r="D153" s="51">
        <v>796</v>
      </c>
      <c r="E153" s="51">
        <v>1069</v>
      </c>
      <c r="F153" s="51">
        <v>747</v>
      </c>
    </row>
    <row r="154" spans="1:6" x14ac:dyDescent="0.3">
      <c r="A154" s="51" t="s">
        <v>215</v>
      </c>
      <c r="B154" s="51" t="s">
        <v>222</v>
      </c>
      <c r="C154" s="51">
        <v>1461</v>
      </c>
      <c r="D154" s="51">
        <v>980</v>
      </c>
      <c r="E154" s="51">
        <v>1052</v>
      </c>
      <c r="F154" s="51">
        <v>1039</v>
      </c>
    </row>
    <row r="155" spans="1:6" x14ac:dyDescent="0.3">
      <c r="A155" s="51" t="s">
        <v>215</v>
      </c>
      <c r="B155" s="51" t="s">
        <v>223</v>
      </c>
      <c r="C155" s="51">
        <v>2140</v>
      </c>
      <c r="D155" s="51">
        <v>1077</v>
      </c>
      <c r="E155" s="51">
        <v>1352</v>
      </c>
      <c r="F155" s="51">
        <v>1021</v>
      </c>
    </row>
    <row r="156" spans="1:6" x14ac:dyDescent="0.3">
      <c r="A156" s="51" t="s">
        <v>215</v>
      </c>
      <c r="B156" s="51" t="s">
        <v>95</v>
      </c>
      <c r="C156" s="51">
        <v>2373</v>
      </c>
      <c r="D156" s="51">
        <v>1442</v>
      </c>
      <c r="E156" s="51">
        <v>1408</v>
      </c>
      <c r="F156" s="51">
        <v>1423</v>
      </c>
    </row>
    <row r="157" spans="1:6" x14ac:dyDescent="0.3">
      <c r="A157" s="51" t="s">
        <v>215</v>
      </c>
      <c r="B157" s="51" t="s">
        <v>224</v>
      </c>
      <c r="C157" s="51">
        <v>1520</v>
      </c>
      <c r="D157" s="51">
        <v>606</v>
      </c>
      <c r="E157" s="51">
        <v>1128</v>
      </c>
      <c r="F157" s="51">
        <v>701</v>
      </c>
    </row>
    <row r="158" spans="1:6" x14ac:dyDescent="0.3">
      <c r="A158" s="51" t="s">
        <v>215</v>
      </c>
      <c r="B158" s="51" t="s">
        <v>225</v>
      </c>
      <c r="C158" s="51">
        <v>25488</v>
      </c>
      <c r="D158" s="51">
        <v>14291</v>
      </c>
      <c r="E158" s="51">
        <v>21537</v>
      </c>
      <c r="F158" s="51">
        <v>18512</v>
      </c>
    </row>
    <row r="159" spans="1:6" x14ac:dyDescent="0.3">
      <c r="A159" s="51" t="s">
        <v>215</v>
      </c>
      <c r="B159" s="51" t="s">
        <v>226</v>
      </c>
      <c r="C159" s="51">
        <v>1432</v>
      </c>
      <c r="D159" s="51">
        <v>1140</v>
      </c>
      <c r="E159" s="51">
        <v>691</v>
      </c>
      <c r="F159" s="51">
        <v>1139</v>
      </c>
    </row>
    <row r="160" spans="1:6" x14ac:dyDescent="0.3">
      <c r="A160" s="51" t="s">
        <v>215</v>
      </c>
      <c r="B160" s="51" t="s">
        <v>227</v>
      </c>
      <c r="C160" s="51">
        <v>1593</v>
      </c>
      <c r="D160" s="51">
        <v>964</v>
      </c>
      <c r="E160" s="51">
        <v>1065</v>
      </c>
      <c r="F160" s="51">
        <v>906</v>
      </c>
    </row>
    <row r="161" spans="1:6" x14ac:dyDescent="0.3">
      <c r="A161" s="51" t="s">
        <v>215</v>
      </c>
      <c r="B161" s="51" t="s">
        <v>228</v>
      </c>
      <c r="C161" s="51">
        <v>1011</v>
      </c>
      <c r="D161" s="51">
        <v>590</v>
      </c>
      <c r="E161" s="51">
        <v>609</v>
      </c>
      <c r="F161" s="51">
        <v>588</v>
      </c>
    </row>
    <row r="162" spans="1:6" x14ac:dyDescent="0.3">
      <c r="A162" s="51" t="s">
        <v>215</v>
      </c>
      <c r="B162" s="51" t="s">
        <v>229</v>
      </c>
      <c r="C162" s="51">
        <v>6128</v>
      </c>
      <c r="D162" s="51">
        <v>2664</v>
      </c>
      <c r="E162" s="51">
        <v>4435</v>
      </c>
      <c r="F162" s="51">
        <v>3844</v>
      </c>
    </row>
    <row r="163" spans="1:6" x14ac:dyDescent="0.3">
      <c r="A163" s="51" t="s">
        <v>215</v>
      </c>
      <c r="B163" s="51" t="s">
        <v>230</v>
      </c>
      <c r="C163" s="51">
        <v>56321</v>
      </c>
      <c r="D163" s="51">
        <v>32239</v>
      </c>
      <c r="E163" s="51">
        <v>40561</v>
      </c>
      <c r="F163" s="51">
        <v>37540</v>
      </c>
    </row>
    <row r="164" spans="1:6" x14ac:dyDescent="0.3">
      <c r="A164" s="51" t="s">
        <v>231</v>
      </c>
      <c r="B164" s="51" t="s">
        <v>232</v>
      </c>
      <c r="C164" s="51">
        <v>1849</v>
      </c>
      <c r="D164" s="51">
        <v>650</v>
      </c>
      <c r="E164" s="51">
        <v>1092</v>
      </c>
      <c r="F164" s="51">
        <v>851</v>
      </c>
    </row>
    <row r="165" spans="1:6" x14ac:dyDescent="0.3">
      <c r="A165" s="51" t="s">
        <v>231</v>
      </c>
      <c r="B165" s="51" t="s">
        <v>233</v>
      </c>
      <c r="C165" s="51">
        <v>591</v>
      </c>
      <c r="D165" s="51">
        <v>589</v>
      </c>
      <c r="E165" s="51">
        <v>61</v>
      </c>
      <c r="F165" s="51">
        <v>585</v>
      </c>
    </row>
    <row r="166" spans="1:6" x14ac:dyDescent="0.3">
      <c r="A166" s="51" t="s">
        <v>231</v>
      </c>
      <c r="B166" s="51" t="s">
        <v>234</v>
      </c>
      <c r="C166" s="51">
        <v>3682</v>
      </c>
      <c r="D166" s="51">
        <v>1633</v>
      </c>
      <c r="E166" s="51">
        <v>1626</v>
      </c>
      <c r="F166" s="51">
        <v>1658</v>
      </c>
    </row>
    <row r="167" spans="1:6" x14ac:dyDescent="0.3">
      <c r="A167" s="51" t="s">
        <v>231</v>
      </c>
      <c r="B167" s="51" t="s">
        <v>235</v>
      </c>
      <c r="C167" s="51">
        <v>1396</v>
      </c>
      <c r="D167" s="51">
        <v>546</v>
      </c>
      <c r="E167" s="51">
        <v>856</v>
      </c>
      <c r="F167" s="51">
        <v>550</v>
      </c>
    </row>
    <row r="168" spans="1:6" x14ac:dyDescent="0.3">
      <c r="A168" s="51" t="s">
        <v>231</v>
      </c>
      <c r="B168" s="51" t="s">
        <v>236</v>
      </c>
      <c r="C168" s="51">
        <v>1625</v>
      </c>
      <c r="D168" s="51">
        <v>1268</v>
      </c>
      <c r="E168" s="51">
        <v>1114</v>
      </c>
      <c r="F168" s="51">
        <v>1206</v>
      </c>
    </row>
    <row r="169" spans="1:6" x14ac:dyDescent="0.3">
      <c r="A169" s="51" t="s">
        <v>231</v>
      </c>
      <c r="B169" s="51" t="s">
        <v>237</v>
      </c>
      <c r="C169" s="51">
        <v>1098</v>
      </c>
      <c r="D169" s="51">
        <v>717</v>
      </c>
      <c r="E169" s="51">
        <v>475</v>
      </c>
      <c r="F169" s="51">
        <v>696</v>
      </c>
    </row>
    <row r="170" spans="1:6" x14ac:dyDescent="0.3">
      <c r="A170" s="51" t="s">
        <v>231</v>
      </c>
      <c r="B170" s="51" t="s">
        <v>238</v>
      </c>
      <c r="C170" s="51">
        <v>3281</v>
      </c>
      <c r="D170" s="51">
        <v>1478</v>
      </c>
      <c r="E170" s="51">
        <v>1434</v>
      </c>
      <c r="F170" s="51">
        <v>1475</v>
      </c>
    </row>
    <row r="171" spans="1:6" x14ac:dyDescent="0.3">
      <c r="A171" s="51" t="s">
        <v>231</v>
      </c>
      <c r="B171" s="51" t="s">
        <v>239</v>
      </c>
      <c r="C171" s="51">
        <v>7999</v>
      </c>
      <c r="D171" s="51">
        <v>4040</v>
      </c>
      <c r="E171" s="51">
        <v>3562</v>
      </c>
      <c r="F171" s="51">
        <v>4087</v>
      </c>
    </row>
    <row r="172" spans="1:6" x14ac:dyDescent="0.3">
      <c r="A172" s="51" t="s">
        <v>231</v>
      </c>
      <c r="B172" s="51" t="s">
        <v>240</v>
      </c>
      <c r="C172" s="51">
        <v>3147</v>
      </c>
      <c r="D172" s="51">
        <v>1216</v>
      </c>
      <c r="E172" s="51">
        <v>1451</v>
      </c>
      <c r="F172" s="51">
        <v>1238</v>
      </c>
    </row>
    <row r="173" spans="1:6" x14ac:dyDescent="0.3">
      <c r="A173" s="51" t="s">
        <v>231</v>
      </c>
      <c r="B173" s="51" t="s">
        <v>241</v>
      </c>
      <c r="C173" s="51">
        <v>3638</v>
      </c>
      <c r="D173" s="51">
        <v>1321</v>
      </c>
      <c r="E173" s="51">
        <v>1701</v>
      </c>
      <c r="F173" s="51">
        <v>1347</v>
      </c>
    </row>
    <row r="174" spans="1:6" x14ac:dyDescent="0.3">
      <c r="A174" s="51" t="s">
        <v>231</v>
      </c>
      <c r="B174" s="51" t="s">
        <v>242</v>
      </c>
      <c r="C174" s="51">
        <v>1771</v>
      </c>
      <c r="D174" s="51">
        <v>862</v>
      </c>
      <c r="E174" s="51">
        <v>832</v>
      </c>
      <c r="F174" s="51">
        <v>840</v>
      </c>
    </row>
    <row r="175" spans="1:6" x14ac:dyDescent="0.3">
      <c r="A175" s="51" t="s">
        <v>231</v>
      </c>
      <c r="B175" s="51" t="s">
        <v>243</v>
      </c>
      <c r="C175" s="51">
        <v>2774</v>
      </c>
      <c r="D175" s="51">
        <v>836</v>
      </c>
      <c r="E175" s="51">
        <v>1474</v>
      </c>
      <c r="F175" s="51">
        <v>934</v>
      </c>
    </row>
    <row r="176" spans="1:6" x14ac:dyDescent="0.3">
      <c r="A176" s="51" t="s">
        <v>231</v>
      </c>
      <c r="B176" s="51" t="s">
        <v>244</v>
      </c>
      <c r="C176" s="51">
        <v>12812</v>
      </c>
      <c r="D176" s="51">
        <v>7712</v>
      </c>
      <c r="E176" s="51">
        <v>8654</v>
      </c>
      <c r="F176" s="51">
        <v>8326</v>
      </c>
    </row>
    <row r="177" spans="1:6" x14ac:dyDescent="0.3">
      <c r="A177" s="51" t="s">
        <v>231</v>
      </c>
      <c r="B177" s="51" t="s">
        <v>245</v>
      </c>
      <c r="C177" s="51">
        <v>3391</v>
      </c>
      <c r="D177" s="51">
        <v>1045</v>
      </c>
      <c r="E177" s="51">
        <v>1546</v>
      </c>
      <c r="F177" s="51">
        <v>1197</v>
      </c>
    </row>
    <row r="178" spans="1:6" x14ac:dyDescent="0.3">
      <c r="A178" s="51" t="s">
        <v>231</v>
      </c>
      <c r="B178" s="51" t="s">
        <v>246</v>
      </c>
      <c r="C178" s="51">
        <v>3407</v>
      </c>
      <c r="D178" s="51">
        <v>1974</v>
      </c>
      <c r="E178" s="51">
        <v>1421</v>
      </c>
      <c r="F178" s="51">
        <v>2012</v>
      </c>
    </row>
    <row r="179" spans="1:6" x14ac:dyDescent="0.3">
      <c r="A179" s="51" t="s">
        <v>231</v>
      </c>
      <c r="B179" s="51" t="s">
        <v>247</v>
      </c>
      <c r="C179" s="51">
        <v>2843</v>
      </c>
      <c r="D179" s="51">
        <v>1073</v>
      </c>
      <c r="E179" s="51">
        <v>1946</v>
      </c>
      <c r="F179" s="51">
        <v>1802</v>
      </c>
    </row>
    <row r="180" spans="1:6" x14ac:dyDescent="0.3">
      <c r="A180" s="51" t="s">
        <v>231</v>
      </c>
      <c r="B180" s="51" t="s">
        <v>248</v>
      </c>
      <c r="C180" s="51">
        <v>26351</v>
      </c>
      <c r="D180" s="51">
        <v>11893</v>
      </c>
      <c r="E180" s="51">
        <v>20582</v>
      </c>
      <c r="F180" s="51">
        <v>20026</v>
      </c>
    </row>
    <row r="181" spans="1:6" x14ac:dyDescent="0.3">
      <c r="A181" s="51" t="s">
        <v>231</v>
      </c>
      <c r="B181" s="51" t="s">
        <v>249</v>
      </c>
      <c r="C181" s="51">
        <v>1813</v>
      </c>
      <c r="D181" s="51">
        <v>1153</v>
      </c>
      <c r="E181" s="51">
        <v>843</v>
      </c>
      <c r="F181" s="51">
        <v>1102</v>
      </c>
    </row>
    <row r="182" spans="1:6" x14ac:dyDescent="0.3">
      <c r="A182" s="51" t="s">
        <v>231</v>
      </c>
      <c r="B182" s="51" t="s">
        <v>250</v>
      </c>
      <c r="C182" s="51">
        <v>1741</v>
      </c>
      <c r="D182" s="51">
        <v>633</v>
      </c>
      <c r="E182" s="51">
        <v>997</v>
      </c>
      <c r="F182" s="51">
        <v>639</v>
      </c>
    </row>
    <row r="183" spans="1:6" x14ac:dyDescent="0.3">
      <c r="A183" s="51" t="s">
        <v>231</v>
      </c>
      <c r="B183" s="51" t="s">
        <v>251</v>
      </c>
      <c r="C183" s="51">
        <v>1392</v>
      </c>
      <c r="D183" s="51">
        <v>612</v>
      </c>
      <c r="E183" s="51">
        <v>609</v>
      </c>
      <c r="F183" s="51">
        <v>613</v>
      </c>
    </row>
    <row r="184" spans="1:6" x14ac:dyDescent="0.3">
      <c r="A184" s="51" t="s">
        <v>231</v>
      </c>
      <c r="B184" s="51" t="s">
        <v>252</v>
      </c>
      <c r="C184" s="51">
        <v>1123</v>
      </c>
      <c r="D184" s="51">
        <v>550</v>
      </c>
      <c r="E184" s="51">
        <v>606</v>
      </c>
      <c r="F184" s="51">
        <v>511</v>
      </c>
    </row>
    <row r="185" spans="1:6" x14ac:dyDescent="0.3">
      <c r="A185" s="51" t="s">
        <v>231</v>
      </c>
      <c r="B185" s="51" t="s">
        <v>253</v>
      </c>
      <c r="C185" s="51">
        <v>1248</v>
      </c>
      <c r="D185" s="51">
        <v>932</v>
      </c>
      <c r="E185" s="51">
        <v>469</v>
      </c>
      <c r="F185" s="51">
        <v>853</v>
      </c>
    </row>
    <row r="186" spans="1:6" x14ac:dyDescent="0.3">
      <c r="A186" s="51" t="s">
        <v>231</v>
      </c>
      <c r="B186" s="51" t="s">
        <v>254</v>
      </c>
      <c r="C186" s="51">
        <v>1844</v>
      </c>
      <c r="D186" s="51">
        <v>1120</v>
      </c>
      <c r="E186" s="51">
        <v>889</v>
      </c>
      <c r="F186" s="51">
        <v>1121</v>
      </c>
    </row>
    <row r="187" spans="1:6" x14ac:dyDescent="0.3">
      <c r="A187" s="51" t="s">
        <v>231</v>
      </c>
      <c r="B187" s="51" t="s">
        <v>255</v>
      </c>
      <c r="C187" s="51">
        <v>1413</v>
      </c>
      <c r="D187" s="51">
        <v>446</v>
      </c>
      <c r="E187" s="51">
        <v>922</v>
      </c>
      <c r="F187" s="51">
        <v>449</v>
      </c>
    </row>
    <row r="188" spans="1:6" x14ac:dyDescent="0.3">
      <c r="A188" s="51" t="s">
        <v>231</v>
      </c>
      <c r="B188" s="51" t="s">
        <v>256</v>
      </c>
      <c r="C188" s="51">
        <v>92229</v>
      </c>
      <c r="D188" s="51">
        <v>44299</v>
      </c>
      <c r="E188" s="51">
        <v>55162</v>
      </c>
      <c r="F188" s="51">
        <v>54118</v>
      </c>
    </row>
    <row r="189" spans="1:6" x14ac:dyDescent="0.3">
      <c r="A189" s="51" t="s">
        <v>148</v>
      </c>
      <c r="B189" s="51" t="s">
        <v>130</v>
      </c>
      <c r="C189" s="51">
        <v>126942</v>
      </c>
      <c r="D189" s="51">
        <v>78485</v>
      </c>
      <c r="E189" s="51">
        <v>111515</v>
      </c>
      <c r="F189" s="51">
        <v>114848</v>
      </c>
    </row>
    <row r="190" spans="1:6" x14ac:dyDescent="0.3">
      <c r="A190" s="51" t="s">
        <v>148</v>
      </c>
      <c r="B190" s="51" t="s">
        <v>92</v>
      </c>
      <c r="C190" s="51">
        <v>2839</v>
      </c>
      <c r="D190" s="51">
        <v>2735</v>
      </c>
      <c r="E190" s="51">
        <v>2025</v>
      </c>
      <c r="F190" s="51">
        <v>2354</v>
      </c>
    </row>
    <row r="191" spans="1:6" x14ac:dyDescent="0.3">
      <c r="A191" s="51" t="s">
        <v>148</v>
      </c>
      <c r="B191" s="51" t="s">
        <v>257</v>
      </c>
      <c r="C191" s="51">
        <v>129781</v>
      </c>
      <c r="D191" s="51">
        <v>81220</v>
      </c>
      <c r="E191" s="51">
        <v>113540</v>
      </c>
      <c r="F191" s="51">
        <v>117202</v>
      </c>
    </row>
    <row r="192" spans="1:6" x14ac:dyDescent="0.3">
      <c r="A192" s="51" t="s">
        <v>258</v>
      </c>
      <c r="B192" s="51" t="s">
        <v>259</v>
      </c>
      <c r="C192" s="51">
        <v>40750</v>
      </c>
      <c r="D192" s="51">
        <v>23842</v>
      </c>
      <c r="E192" s="51">
        <v>35776</v>
      </c>
      <c r="F192" s="51">
        <v>35265</v>
      </c>
    </row>
    <row r="193" spans="1:6" x14ac:dyDescent="0.3">
      <c r="A193" s="51" t="s">
        <v>258</v>
      </c>
      <c r="B193" s="51" t="s">
        <v>260</v>
      </c>
      <c r="C193" s="51">
        <v>2355</v>
      </c>
      <c r="D193" s="51">
        <v>1085</v>
      </c>
      <c r="E193" s="51">
        <v>1613</v>
      </c>
      <c r="F193" s="51">
        <v>1044</v>
      </c>
    </row>
    <row r="194" spans="1:6" x14ac:dyDescent="0.3">
      <c r="A194" s="51" t="s">
        <v>258</v>
      </c>
      <c r="B194" s="51" t="s">
        <v>261</v>
      </c>
      <c r="C194" s="51">
        <v>6317</v>
      </c>
      <c r="D194" s="51">
        <v>2972</v>
      </c>
      <c r="E194" s="51">
        <v>5441</v>
      </c>
      <c r="F194" s="51">
        <v>4494</v>
      </c>
    </row>
    <row r="195" spans="1:6" x14ac:dyDescent="0.3">
      <c r="A195" s="51" t="s">
        <v>258</v>
      </c>
      <c r="B195" s="51" t="s">
        <v>262</v>
      </c>
      <c r="C195" s="51">
        <v>2347</v>
      </c>
      <c r="D195" s="51">
        <v>1603</v>
      </c>
      <c r="E195" s="51">
        <v>1436</v>
      </c>
      <c r="F195" s="51">
        <v>1942</v>
      </c>
    </row>
    <row r="196" spans="1:6" x14ac:dyDescent="0.3">
      <c r="A196" s="51" t="s">
        <v>258</v>
      </c>
      <c r="B196" s="51" t="s">
        <v>130</v>
      </c>
      <c r="C196" s="51">
        <v>2926</v>
      </c>
      <c r="D196" s="51">
        <v>2102</v>
      </c>
      <c r="E196" s="51">
        <v>1696</v>
      </c>
      <c r="F196" s="51">
        <v>1975</v>
      </c>
    </row>
    <row r="197" spans="1:6" x14ac:dyDescent="0.3">
      <c r="A197" s="51" t="s">
        <v>258</v>
      </c>
      <c r="B197" s="51" t="s">
        <v>132</v>
      </c>
      <c r="C197" s="51">
        <v>6714</v>
      </c>
      <c r="D197" s="51">
        <v>2961</v>
      </c>
      <c r="E197" s="51">
        <v>4742</v>
      </c>
      <c r="F197" s="51">
        <v>2790</v>
      </c>
    </row>
    <row r="198" spans="1:6" x14ac:dyDescent="0.3">
      <c r="A198" s="51" t="s">
        <v>258</v>
      </c>
      <c r="B198" s="51" t="s">
        <v>263</v>
      </c>
      <c r="C198" s="51">
        <v>1552</v>
      </c>
      <c r="D198" s="51">
        <v>1340</v>
      </c>
      <c r="E198" s="51">
        <v>992</v>
      </c>
      <c r="F198" s="51">
        <v>1373</v>
      </c>
    </row>
    <row r="199" spans="1:6" x14ac:dyDescent="0.3">
      <c r="A199" s="51" t="s">
        <v>258</v>
      </c>
      <c r="B199" s="51" t="s">
        <v>264</v>
      </c>
      <c r="C199" s="51">
        <v>2101</v>
      </c>
      <c r="D199" s="51">
        <v>1394</v>
      </c>
      <c r="E199" s="51">
        <v>1352</v>
      </c>
      <c r="F199" s="51">
        <v>1303</v>
      </c>
    </row>
    <row r="200" spans="1:6" x14ac:dyDescent="0.3">
      <c r="A200" s="51" t="s">
        <v>258</v>
      </c>
      <c r="B200" s="51" t="s">
        <v>265</v>
      </c>
      <c r="C200" s="51">
        <v>1683</v>
      </c>
      <c r="D200" s="51">
        <v>1471</v>
      </c>
      <c r="E200" s="51">
        <v>1024</v>
      </c>
      <c r="F200" s="51">
        <v>1351</v>
      </c>
    </row>
    <row r="201" spans="1:6" x14ac:dyDescent="0.3">
      <c r="A201" s="51" t="s">
        <v>258</v>
      </c>
      <c r="B201" s="51" t="s">
        <v>266</v>
      </c>
      <c r="C201" s="51">
        <v>1629</v>
      </c>
      <c r="D201" s="51">
        <v>1180</v>
      </c>
      <c r="E201" s="51">
        <v>850</v>
      </c>
      <c r="F201" s="51">
        <v>1477</v>
      </c>
    </row>
    <row r="202" spans="1:6" x14ac:dyDescent="0.3">
      <c r="A202" s="51" t="s">
        <v>258</v>
      </c>
      <c r="B202" s="51" t="s">
        <v>267</v>
      </c>
      <c r="C202" s="51">
        <v>2547</v>
      </c>
      <c r="D202" s="51">
        <v>2011</v>
      </c>
      <c r="E202" s="51">
        <v>1367</v>
      </c>
      <c r="F202" s="51">
        <v>2070</v>
      </c>
    </row>
    <row r="203" spans="1:6" x14ac:dyDescent="0.3">
      <c r="A203" s="51" t="s">
        <v>258</v>
      </c>
      <c r="B203" s="51" t="s">
        <v>95</v>
      </c>
      <c r="C203" s="51">
        <v>1889</v>
      </c>
      <c r="D203" s="51">
        <v>1713</v>
      </c>
      <c r="E203" s="51">
        <v>1228</v>
      </c>
      <c r="F203" s="51">
        <v>1644</v>
      </c>
    </row>
    <row r="204" spans="1:6" x14ac:dyDescent="0.3">
      <c r="A204" s="51" t="s">
        <v>258</v>
      </c>
      <c r="B204" s="51" t="s">
        <v>268</v>
      </c>
      <c r="C204" s="51">
        <v>2113</v>
      </c>
      <c r="D204" s="51">
        <v>1789</v>
      </c>
      <c r="E204" s="51">
        <v>1421</v>
      </c>
      <c r="F204" s="51">
        <v>1690</v>
      </c>
    </row>
    <row r="205" spans="1:6" x14ac:dyDescent="0.3">
      <c r="A205" s="51" t="s">
        <v>258</v>
      </c>
      <c r="B205" s="51" t="s">
        <v>269</v>
      </c>
      <c r="C205" s="51">
        <v>1514</v>
      </c>
      <c r="D205" s="51">
        <v>660</v>
      </c>
      <c r="E205" s="51">
        <v>795</v>
      </c>
      <c r="F205" s="51">
        <v>967</v>
      </c>
    </row>
    <row r="206" spans="1:6" x14ac:dyDescent="0.3">
      <c r="A206" s="51" t="s">
        <v>258</v>
      </c>
      <c r="B206" s="51" t="s">
        <v>167</v>
      </c>
      <c r="C206" s="51">
        <v>1991</v>
      </c>
      <c r="D206" s="51">
        <v>1556</v>
      </c>
      <c r="E206" s="51">
        <v>1155</v>
      </c>
      <c r="F206" s="51">
        <v>1729</v>
      </c>
    </row>
    <row r="207" spans="1:6" x14ac:dyDescent="0.3">
      <c r="A207" s="51" t="s">
        <v>258</v>
      </c>
      <c r="B207" s="51" t="s">
        <v>270</v>
      </c>
      <c r="C207" s="51">
        <v>8324</v>
      </c>
      <c r="D207" s="51">
        <v>5717</v>
      </c>
      <c r="E207" s="51">
        <v>6116</v>
      </c>
      <c r="F207" s="51">
        <v>6208</v>
      </c>
    </row>
    <row r="208" spans="1:6" x14ac:dyDescent="0.3">
      <c r="A208" s="51" t="s">
        <v>258</v>
      </c>
      <c r="B208" s="51" t="s">
        <v>271</v>
      </c>
      <c r="C208" s="51">
        <v>6174</v>
      </c>
      <c r="D208" s="51">
        <v>2510</v>
      </c>
      <c r="E208" s="51">
        <v>2997</v>
      </c>
      <c r="F208" s="51">
        <v>2566</v>
      </c>
    </row>
    <row r="209" spans="1:6" x14ac:dyDescent="0.3">
      <c r="A209" s="51" t="s">
        <v>258</v>
      </c>
      <c r="B209" s="51" t="s">
        <v>272</v>
      </c>
      <c r="C209" s="51">
        <v>16483</v>
      </c>
      <c r="D209" s="51">
        <v>6728</v>
      </c>
      <c r="E209" s="51">
        <v>12840</v>
      </c>
      <c r="F209" s="51">
        <v>10984</v>
      </c>
    </row>
    <row r="210" spans="1:6" x14ac:dyDescent="0.3">
      <c r="A210" s="51" t="s">
        <v>258</v>
      </c>
      <c r="B210" s="51" t="s">
        <v>273</v>
      </c>
      <c r="C210" s="51">
        <v>9712</v>
      </c>
      <c r="D210" s="51">
        <v>4111</v>
      </c>
      <c r="E210" s="51">
        <v>8178</v>
      </c>
      <c r="F210" s="51">
        <v>5085</v>
      </c>
    </row>
    <row r="211" spans="1:6" x14ac:dyDescent="0.3">
      <c r="A211" s="51" t="s">
        <v>258</v>
      </c>
      <c r="B211" s="51" t="s">
        <v>274</v>
      </c>
      <c r="C211" s="51">
        <v>119121</v>
      </c>
      <c r="D211" s="51">
        <v>66745</v>
      </c>
      <c r="E211" s="51">
        <v>91019</v>
      </c>
      <c r="F211" s="51">
        <v>85957</v>
      </c>
    </row>
    <row r="212" spans="1:6" x14ac:dyDescent="0.3">
      <c r="A212" s="51" t="s">
        <v>275</v>
      </c>
      <c r="B212" s="51" t="s">
        <v>276</v>
      </c>
      <c r="C212" s="51">
        <v>2404</v>
      </c>
      <c r="D212" s="51">
        <v>1453</v>
      </c>
      <c r="E212" s="51">
        <v>1463</v>
      </c>
      <c r="F212" s="51">
        <v>1398</v>
      </c>
    </row>
    <row r="213" spans="1:6" x14ac:dyDescent="0.3">
      <c r="A213" s="51" t="s">
        <v>275</v>
      </c>
      <c r="B213" s="51" t="s">
        <v>129</v>
      </c>
      <c r="C213" s="51">
        <v>2557</v>
      </c>
      <c r="D213" s="51">
        <v>2188</v>
      </c>
      <c r="E213" s="51">
        <v>1322</v>
      </c>
      <c r="F213" s="51">
        <v>2124</v>
      </c>
    </row>
    <row r="214" spans="1:6" x14ac:dyDescent="0.3">
      <c r="A214" s="51" t="s">
        <v>275</v>
      </c>
      <c r="B214" s="51" t="s">
        <v>91</v>
      </c>
      <c r="C214" s="51">
        <v>3296</v>
      </c>
      <c r="D214" s="51">
        <v>1640</v>
      </c>
      <c r="E214" s="51">
        <v>1929</v>
      </c>
      <c r="F214" s="51">
        <v>1615</v>
      </c>
    </row>
    <row r="215" spans="1:6" x14ac:dyDescent="0.3">
      <c r="A215" s="51" t="s">
        <v>275</v>
      </c>
      <c r="B215" s="51" t="s">
        <v>277</v>
      </c>
      <c r="C215" s="51">
        <v>21585</v>
      </c>
      <c r="D215" s="51">
        <v>15220</v>
      </c>
      <c r="E215" s="51">
        <v>14566</v>
      </c>
      <c r="F215" s="51">
        <v>19519</v>
      </c>
    </row>
    <row r="216" spans="1:6" x14ac:dyDescent="0.3">
      <c r="A216" s="51" t="s">
        <v>275</v>
      </c>
      <c r="B216" s="51" t="s">
        <v>278</v>
      </c>
      <c r="C216" s="51">
        <v>39865</v>
      </c>
      <c r="D216" s="51">
        <v>28576</v>
      </c>
      <c r="E216" s="51">
        <v>35707</v>
      </c>
      <c r="F216" s="51">
        <v>34514</v>
      </c>
    </row>
    <row r="217" spans="1:6" x14ac:dyDescent="0.3">
      <c r="A217" s="51" t="s">
        <v>275</v>
      </c>
      <c r="B217" s="51" t="s">
        <v>279</v>
      </c>
      <c r="C217" s="51">
        <v>1930</v>
      </c>
      <c r="D217" s="51">
        <v>1313</v>
      </c>
      <c r="E217" s="51">
        <v>912</v>
      </c>
      <c r="F217" s="51">
        <v>1279</v>
      </c>
    </row>
    <row r="218" spans="1:6" x14ac:dyDescent="0.3">
      <c r="A218" s="51" t="s">
        <v>275</v>
      </c>
      <c r="B218" s="51" t="s">
        <v>280</v>
      </c>
      <c r="C218" s="51">
        <v>2817</v>
      </c>
      <c r="D218" s="51">
        <v>2111</v>
      </c>
      <c r="E218" s="51">
        <v>1772</v>
      </c>
      <c r="F218" s="51">
        <v>2112</v>
      </c>
    </row>
    <row r="219" spans="1:6" x14ac:dyDescent="0.3">
      <c r="A219" s="51" t="s">
        <v>275</v>
      </c>
      <c r="B219" s="51" t="s">
        <v>281</v>
      </c>
      <c r="C219" s="51">
        <v>2466</v>
      </c>
      <c r="D219" s="51">
        <v>1797</v>
      </c>
      <c r="E219" s="51">
        <v>832</v>
      </c>
      <c r="F219" s="51">
        <v>1838</v>
      </c>
    </row>
    <row r="220" spans="1:6" x14ac:dyDescent="0.3">
      <c r="A220" s="51" t="s">
        <v>275</v>
      </c>
      <c r="B220" s="51" t="s">
        <v>282</v>
      </c>
      <c r="C220" s="51">
        <v>2195</v>
      </c>
      <c r="D220" s="51">
        <v>1506</v>
      </c>
      <c r="E220" s="51">
        <v>1315</v>
      </c>
      <c r="F220" s="51">
        <v>1456</v>
      </c>
    </row>
    <row r="221" spans="1:6" x14ac:dyDescent="0.3">
      <c r="A221" s="51" t="s">
        <v>275</v>
      </c>
      <c r="B221" s="51" t="s">
        <v>283</v>
      </c>
      <c r="C221" s="51">
        <v>2845</v>
      </c>
      <c r="D221" s="51">
        <v>1501</v>
      </c>
      <c r="E221" s="51">
        <v>1784</v>
      </c>
      <c r="F221" s="51">
        <v>1633</v>
      </c>
    </row>
    <row r="222" spans="1:6" x14ac:dyDescent="0.3">
      <c r="A222" s="51" t="s">
        <v>275</v>
      </c>
      <c r="B222" s="51" t="s">
        <v>284</v>
      </c>
      <c r="C222" s="51">
        <v>41877</v>
      </c>
      <c r="D222" s="51">
        <v>22903</v>
      </c>
      <c r="E222" s="51">
        <v>33819</v>
      </c>
      <c r="F222" s="51">
        <v>36022</v>
      </c>
    </row>
    <row r="223" spans="1:6" x14ac:dyDescent="0.3">
      <c r="A223" s="51" t="s">
        <v>275</v>
      </c>
      <c r="B223" s="51" t="s">
        <v>285</v>
      </c>
      <c r="C223" s="51">
        <v>4836</v>
      </c>
      <c r="D223" s="51">
        <v>3662</v>
      </c>
      <c r="E223" s="51">
        <v>2815</v>
      </c>
      <c r="F223" s="51">
        <v>3594</v>
      </c>
    </row>
    <row r="224" spans="1:6" x14ac:dyDescent="0.3">
      <c r="A224" s="51" t="s">
        <v>275</v>
      </c>
      <c r="B224" s="51" t="s">
        <v>286</v>
      </c>
      <c r="C224" s="51">
        <v>2079</v>
      </c>
      <c r="D224" s="51">
        <v>1079</v>
      </c>
      <c r="E224" s="51">
        <v>1140</v>
      </c>
      <c r="F224" s="51">
        <v>1048</v>
      </c>
    </row>
    <row r="225" spans="1:6" x14ac:dyDescent="0.3">
      <c r="A225" s="51" t="s">
        <v>275</v>
      </c>
      <c r="B225" s="51" t="s">
        <v>287</v>
      </c>
      <c r="C225" s="51">
        <v>2352</v>
      </c>
      <c r="D225" s="51">
        <v>1503</v>
      </c>
      <c r="E225" s="51">
        <v>1378</v>
      </c>
      <c r="F225" s="51">
        <v>1436</v>
      </c>
    </row>
    <row r="226" spans="1:6" x14ac:dyDescent="0.3">
      <c r="A226" s="51" t="s">
        <v>275</v>
      </c>
      <c r="B226" s="51" t="s">
        <v>288</v>
      </c>
      <c r="C226" s="51">
        <v>33867</v>
      </c>
      <c r="D226" s="51">
        <v>23687</v>
      </c>
      <c r="E226" s="51">
        <v>31132</v>
      </c>
      <c r="F226" s="51">
        <v>30706</v>
      </c>
    </row>
    <row r="227" spans="1:6" x14ac:dyDescent="0.3">
      <c r="A227" s="51" t="s">
        <v>275</v>
      </c>
      <c r="B227" s="51" t="s">
        <v>289</v>
      </c>
      <c r="C227" s="51">
        <v>166971</v>
      </c>
      <c r="D227" s="51">
        <v>110139</v>
      </c>
      <c r="E227" s="51">
        <v>131886</v>
      </c>
      <c r="F227" s="51">
        <v>140294</v>
      </c>
    </row>
    <row r="228" spans="1:6" x14ac:dyDescent="0.3">
      <c r="A228" s="51" t="s">
        <v>290</v>
      </c>
      <c r="B228" s="51" t="s">
        <v>233</v>
      </c>
      <c r="C228" s="51">
        <v>1620</v>
      </c>
      <c r="D228" s="51">
        <v>1278</v>
      </c>
      <c r="E228" s="51">
        <v>933</v>
      </c>
      <c r="F228" s="51">
        <v>1213</v>
      </c>
    </row>
    <row r="229" spans="1:6" x14ac:dyDescent="0.3">
      <c r="A229" s="51" t="s">
        <v>290</v>
      </c>
      <c r="B229" s="51" t="s">
        <v>291</v>
      </c>
      <c r="C229" s="51">
        <v>30725</v>
      </c>
      <c r="D229" s="51">
        <v>12829</v>
      </c>
      <c r="E229" s="51">
        <v>18448</v>
      </c>
      <c r="F229" s="51">
        <v>24182</v>
      </c>
    </row>
    <row r="230" spans="1:6" x14ac:dyDescent="0.3">
      <c r="A230" s="51" t="s">
        <v>290</v>
      </c>
      <c r="B230" s="51" t="s">
        <v>292</v>
      </c>
      <c r="C230" s="51">
        <v>5994</v>
      </c>
      <c r="D230" s="51">
        <v>2795</v>
      </c>
      <c r="E230" s="51">
        <v>4310</v>
      </c>
      <c r="F230" s="51">
        <v>3331</v>
      </c>
    </row>
    <row r="231" spans="1:6" x14ac:dyDescent="0.3">
      <c r="A231" s="51" t="s">
        <v>290</v>
      </c>
      <c r="B231" s="51" t="s">
        <v>293</v>
      </c>
      <c r="C231" s="51">
        <v>3258</v>
      </c>
      <c r="D231" s="51">
        <v>1982</v>
      </c>
      <c r="E231" s="51">
        <v>2575</v>
      </c>
      <c r="F231" s="51">
        <v>2029</v>
      </c>
    </row>
    <row r="232" spans="1:6" x14ac:dyDescent="0.3">
      <c r="A232" s="51" t="s">
        <v>290</v>
      </c>
      <c r="B232" s="51" t="s">
        <v>294</v>
      </c>
      <c r="C232" s="51">
        <v>6839</v>
      </c>
      <c r="D232" s="51">
        <v>4529</v>
      </c>
      <c r="E232" s="51">
        <v>3838</v>
      </c>
      <c r="F232" s="51">
        <v>4317</v>
      </c>
    </row>
    <row r="233" spans="1:6" x14ac:dyDescent="0.3">
      <c r="A233" s="51" t="s">
        <v>290</v>
      </c>
      <c r="B233" s="51" t="s">
        <v>295</v>
      </c>
      <c r="C233" s="51">
        <v>2689</v>
      </c>
      <c r="D233" s="51">
        <v>1247</v>
      </c>
      <c r="E233" s="51">
        <v>1489</v>
      </c>
      <c r="F233" s="51">
        <v>1164</v>
      </c>
    </row>
    <row r="234" spans="1:6" x14ac:dyDescent="0.3">
      <c r="A234" s="51" t="s">
        <v>290</v>
      </c>
      <c r="B234" s="51" t="s">
        <v>296</v>
      </c>
      <c r="C234" s="51">
        <v>3612</v>
      </c>
      <c r="D234" s="51">
        <v>2301</v>
      </c>
      <c r="E234" s="51">
        <v>1753</v>
      </c>
      <c r="F234" s="51">
        <v>2239</v>
      </c>
    </row>
    <row r="235" spans="1:6" x14ac:dyDescent="0.3">
      <c r="A235" s="51" t="s">
        <v>290</v>
      </c>
      <c r="B235" s="51" t="s">
        <v>290</v>
      </c>
      <c r="C235" s="51">
        <v>4883</v>
      </c>
      <c r="D235" s="51">
        <v>3110</v>
      </c>
      <c r="E235" s="51">
        <v>3088</v>
      </c>
      <c r="F235" s="51">
        <v>3562</v>
      </c>
    </row>
    <row r="236" spans="1:6" x14ac:dyDescent="0.3">
      <c r="A236" s="51" t="s">
        <v>290</v>
      </c>
      <c r="B236" s="51" t="s">
        <v>297</v>
      </c>
      <c r="C236" s="51">
        <v>2981</v>
      </c>
      <c r="D236" s="51">
        <v>2275</v>
      </c>
      <c r="E236" s="51">
        <v>1611</v>
      </c>
      <c r="F236" s="51">
        <v>2167</v>
      </c>
    </row>
    <row r="237" spans="1:6" x14ac:dyDescent="0.3">
      <c r="A237" s="51" t="s">
        <v>290</v>
      </c>
      <c r="B237" s="51" t="s">
        <v>298</v>
      </c>
      <c r="C237" s="51">
        <v>5700</v>
      </c>
      <c r="D237" s="51">
        <v>1869</v>
      </c>
      <c r="E237" s="51">
        <v>3230</v>
      </c>
      <c r="F237" s="51">
        <v>2443</v>
      </c>
    </row>
    <row r="238" spans="1:6" x14ac:dyDescent="0.3">
      <c r="A238" s="51" t="s">
        <v>290</v>
      </c>
      <c r="B238" s="51" t="s">
        <v>299</v>
      </c>
      <c r="C238" s="51">
        <v>2477</v>
      </c>
      <c r="D238" s="51">
        <v>1670</v>
      </c>
      <c r="E238" s="51">
        <v>1548</v>
      </c>
      <c r="F238" s="51">
        <v>1611</v>
      </c>
    </row>
    <row r="239" spans="1:6" x14ac:dyDescent="0.3">
      <c r="A239" s="51" t="s">
        <v>290</v>
      </c>
      <c r="B239" s="51" t="s">
        <v>300</v>
      </c>
      <c r="C239" s="51">
        <v>1242</v>
      </c>
      <c r="D239" s="51">
        <v>847</v>
      </c>
      <c r="E239" s="51">
        <v>730</v>
      </c>
      <c r="F239" s="51">
        <v>790</v>
      </c>
    </row>
    <row r="240" spans="1:6" x14ac:dyDescent="0.3">
      <c r="A240" s="51" t="s">
        <v>290</v>
      </c>
      <c r="B240" s="51" t="s">
        <v>301</v>
      </c>
      <c r="C240" s="51">
        <v>12483</v>
      </c>
      <c r="D240" s="51">
        <v>8559</v>
      </c>
      <c r="E240" s="51">
        <v>6604</v>
      </c>
      <c r="F240" s="51">
        <v>10418</v>
      </c>
    </row>
    <row r="241" spans="1:6" x14ac:dyDescent="0.3">
      <c r="A241" s="51" t="s">
        <v>290</v>
      </c>
      <c r="B241" s="51" t="s">
        <v>302</v>
      </c>
      <c r="C241" s="51">
        <v>84503</v>
      </c>
      <c r="D241" s="51">
        <v>45291</v>
      </c>
      <c r="E241" s="51">
        <v>50157</v>
      </c>
      <c r="F241" s="51">
        <v>59466</v>
      </c>
    </row>
    <row r="242" spans="1:6" x14ac:dyDescent="0.3">
      <c r="A242" s="51" t="s">
        <v>151</v>
      </c>
      <c r="B242" s="51" t="s">
        <v>303</v>
      </c>
      <c r="C242" s="51">
        <v>5127</v>
      </c>
      <c r="D242" s="51">
        <v>3601</v>
      </c>
      <c r="E242" s="51">
        <v>2996</v>
      </c>
      <c r="F242" s="51">
        <v>4141</v>
      </c>
    </row>
    <row r="243" spans="1:6" x14ac:dyDescent="0.3">
      <c r="A243" s="51" t="s">
        <v>151</v>
      </c>
      <c r="B243" s="51" t="s">
        <v>304</v>
      </c>
      <c r="C243" s="51">
        <v>2328</v>
      </c>
      <c r="D243" s="51">
        <v>1724</v>
      </c>
      <c r="E243" s="51">
        <v>978</v>
      </c>
      <c r="F243" s="51">
        <v>1679</v>
      </c>
    </row>
    <row r="244" spans="1:6" x14ac:dyDescent="0.3">
      <c r="A244" s="51" t="s">
        <v>151</v>
      </c>
      <c r="B244" s="51" t="s">
        <v>262</v>
      </c>
      <c r="C244" s="51">
        <v>5653</v>
      </c>
      <c r="D244" s="51">
        <v>5337</v>
      </c>
      <c r="E244" s="51">
        <v>5001</v>
      </c>
      <c r="F244" s="51">
        <v>4871</v>
      </c>
    </row>
    <row r="245" spans="1:6" x14ac:dyDescent="0.3">
      <c r="A245" s="51" t="s">
        <v>151</v>
      </c>
      <c r="B245" s="51" t="s">
        <v>305</v>
      </c>
      <c r="C245" s="51">
        <v>11252</v>
      </c>
      <c r="D245" s="51">
        <v>7965</v>
      </c>
      <c r="E245" s="51">
        <v>7743</v>
      </c>
      <c r="F245" s="51">
        <v>8362</v>
      </c>
    </row>
    <row r="246" spans="1:6" x14ac:dyDescent="0.3">
      <c r="A246" s="51" t="s">
        <v>151</v>
      </c>
      <c r="B246" s="51" t="s">
        <v>306</v>
      </c>
      <c r="C246" s="51">
        <v>1890</v>
      </c>
      <c r="D246" s="51">
        <v>1409</v>
      </c>
      <c r="E246" s="51">
        <v>958</v>
      </c>
      <c r="F246" s="51">
        <v>1517</v>
      </c>
    </row>
    <row r="247" spans="1:6" x14ac:dyDescent="0.3">
      <c r="A247" s="51" t="s">
        <v>151</v>
      </c>
      <c r="B247" s="51" t="s">
        <v>307</v>
      </c>
      <c r="C247" s="51">
        <v>2279</v>
      </c>
      <c r="D247" s="51">
        <v>670</v>
      </c>
      <c r="E247" s="51">
        <v>2147</v>
      </c>
      <c r="F247" s="51">
        <v>1877</v>
      </c>
    </row>
    <row r="248" spans="1:6" x14ac:dyDescent="0.3">
      <c r="A248" s="51" t="s">
        <v>151</v>
      </c>
      <c r="B248" s="51" t="s">
        <v>308</v>
      </c>
      <c r="C248" s="51">
        <v>27319</v>
      </c>
      <c r="D248" s="51">
        <v>13114</v>
      </c>
      <c r="E248" s="51">
        <v>23604</v>
      </c>
      <c r="F248" s="51">
        <v>25324</v>
      </c>
    </row>
    <row r="249" spans="1:6" x14ac:dyDescent="0.3">
      <c r="A249" s="51" t="s">
        <v>151</v>
      </c>
      <c r="B249" s="51" t="s">
        <v>148</v>
      </c>
      <c r="C249" s="51">
        <v>1924</v>
      </c>
      <c r="D249" s="51">
        <v>1575</v>
      </c>
      <c r="E249" s="51">
        <v>1411</v>
      </c>
      <c r="F249" s="51">
        <v>1373</v>
      </c>
    </row>
    <row r="250" spans="1:6" x14ac:dyDescent="0.3">
      <c r="A250" s="51" t="s">
        <v>151</v>
      </c>
      <c r="B250" s="51" t="s">
        <v>309</v>
      </c>
      <c r="C250" s="51">
        <v>3487</v>
      </c>
      <c r="D250" s="51">
        <v>2303</v>
      </c>
      <c r="E250" s="51">
        <v>2276</v>
      </c>
      <c r="F250" s="51">
        <v>2836</v>
      </c>
    </row>
    <row r="251" spans="1:6" x14ac:dyDescent="0.3">
      <c r="A251" s="51" t="s">
        <v>151</v>
      </c>
      <c r="B251" s="51" t="s">
        <v>150</v>
      </c>
      <c r="C251" s="51">
        <v>9076</v>
      </c>
      <c r="D251" s="51">
        <v>4978</v>
      </c>
      <c r="E251" s="51">
        <v>8250</v>
      </c>
      <c r="F251" s="51">
        <v>8169</v>
      </c>
    </row>
    <row r="252" spans="1:6" x14ac:dyDescent="0.3">
      <c r="A252" s="51" t="s">
        <v>151</v>
      </c>
      <c r="B252" s="51" t="s">
        <v>268</v>
      </c>
      <c r="C252" s="51">
        <v>2098</v>
      </c>
      <c r="D252" s="51">
        <v>1391</v>
      </c>
      <c r="E252" s="51">
        <v>958</v>
      </c>
      <c r="F252" s="51">
        <v>1336</v>
      </c>
    </row>
    <row r="253" spans="1:6" x14ac:dyDescent="0.3">
      <c r="A253" s="51" t="s">
        <v>151</v>
      </c>
      <c r="B253" s="51" t="s">
        <v>290</v>
      </c>
      <c r="C253" s="51">
        <v>29392</v>
      </c>
      <c r="D253" s="51">
        <v>15973</v>
      </c>
      <c r="E253" s="51">
        <v>25905</v>
      </c>
      <c r="F253" s="51">
        <v>24614</v>
      </c>
    </row>
    <row r="254" spans="1:6" x14ac:dyDescent="0.3">
      <c r="A254" s="51" t="s">
        <v>151</v>
      </c>
      <c r="B254" s="51" t="s">
        <v>310</v>
      </c>
      <c r="C254" s="51">
        <v>1842</v>
      </c>
      <c r="D254" s="51">
        <v>1620</v>
      </c>
      <c r="E254" s="51">
        <v>446</v>
      </c>
      <c r="F254" s="51">
        <v>1599</v>
      </c>
    </row>
    <row r="255" spans="1:6" x14ac:dyDescent="0.3">
      <c r="A255" s="51" t="s">
        <v>151</v>
      </c>
      <c r="B255" s="51" t="s">
        <v>311</v>
      </c>
      <c r="C255" s="51">
        <v>3801</v>
      </c>
      <c r="D255" s="51">
        <v>2349</v>
      </c>
      <c r="E255" s="51">
        <v>3508</v>
      </c>
      <c r="F255" s="51">
        <v>3241</v>
      </c>
    </row>
    <row r="256" spans="1:6" x14ac:dyDescent="0.3">
      <c r="A256" s="51" t="s">
        <v>151</v>
      </c>
      <c r="B256" s="51" t="s">
        <v>312</v>
      </c>
      <c r="C256" s="51">
        <v>2232</v>
      </c>
      <c r="D256" s="51">
        <v>1382</v>
      </c>
      <c r="E256" s="51">
        <v>1777</v>
      </c>
      <c r="F256" s="51">
        <v>1750</v>
      </c>
    </row>
    <row r="257" spans="1:6" x14ac:dyDescent="0.3">
      <c r="A257" s="51" t="s">
        <v>151</v>
      </c>
      <c r="B257" s="51" t="s">
        <v>313</v>
      </c>
      <c r="C257" s="51">
        <v>4106</v>
      </c>
      <c r="D257" s="51">
        <v>3344</v>
      </c>
      <c r="E257" s="51">
        <v>1696</v>
      </c>
      <c r="F257" s="51">
        <v>2144</v>
      </c>
    </row>
    <row r="258" spans="1:6" x14ac:dyDescent="0.3">
      <c r="A258" s="51" t="s">
        <v>151</v>
      </c>
      <c r="B258" s="51" t="s">
        <v>314</v>
      </c>
      <c r="C258" s="51">
        <v>3482</v>
      </c>
      <c r="D258" s="51">
        <v>2033</v>
      </c>
      <c r="E258" s="51">
        <v>3009</v>
      </c>
      <c r="F258" s="51">
        <v>2845</v>
      </c>
    </row>
    <row r="259" spans="1:6" x14ac:dyDescent="0.3">
      <c r="A259" s="51" t="s">
        <v>151</v>
      </c>
      <c r="B259" s="51" t="s">
        <v>315</v>
      </c>
      <c r="C259" s="51">
        <v>117288</v>
      </c>
      <c r="D259" s="51">
        <v>70768</v>
      </c>
      <c r="E259" s="51">
        <v>92663</v>
      </c>
      <c r="F259" s="51">
        <v>97678</v>
      </c>
    </row>
    <row r="260" spans="1:6" x14ac:dyDescent="0.3">
      <c r="A260" s="51" t="s">
        <v>316</v>
      </c>
      <c r="B260" s="51" t="s">
        <v>303</v>
      </c>
      <c r="C260" s="51">
        <v>3462</v>
      </c>
      <c r="D260" s="51">
        <v>2360</v>
      </c>
      <c r="E260" s="51">
        <v>2494</v>
      </c>
      <c r="F260" s="51">
        <v>2436</v>
      </c>
    </row>
    <row r="261" spans="1:6" x14ac:dyDescent="0.3">
      <c r="A261" s="51" t="s">
        <v>316</v>
      </c>
      <c r="B261" s="51" t="s">
        <v>317</v>
      </c>
      <c r="C261" s="51">
        <v>3327</v>
      </c>
      <c r="D261" s="51">
        <v>1667</v>
      </c>
      <c r="E261" s="51">
        <v>2621</v>
      </c>
      <c r="F261" s="51">
        <v>2520</v>
      </c>
    </row>
    <row r="262" spans="1:6" x14ac:dyDescent="0.3">
      <c r="A262" s="51" t="s">
        <v>316</v>
      </c>
      <c r="B262" s="51" t="s">
        <v>318</v>
      </c>
      <c r="C262" s="51">
        <v>1265</v>
      </c>
      <c r="D262" s="51">
        <v>1001</v>
      </c>
      <c r="E262" s="51">
        <v>1097</v>
      </c>
      <c r="F262" s="51">
        <v>1183</v>
      </c>
    </row>
    <row r="263" spans="1:6" x14ac:dyDescent="0.3">
      <c r="A263" s="51" t="s">
        <v>316</v>
      </c>
      <c r="B263" s="51" t="s">
        <v>319</v>
      </c>
      <c r="C263" s="51">
        <v>7734</v>
      </c>
      <c r="D263" s="51">
        <v>6435</v>
      </c>
      <c r="E263" s="51">
        <v>4766</v>
      </c>
      <c r="F263" s="51">
        <v>6309</v>
      </c>
    </row>
    <row r="264" spans="1:6" x14ac:dyDescent="0.3">
      <c r="A264" s="51" t="s">
        <v>316</v>
      </c>
      <c r="B264" s="51" t="s">
        <v>320</v>
      </c>
      <c r="C264" s="51">
        <v>3883</v>
      </c>
      <c r="D264" s="51">
        <v>3067</v>
      </c>
      <c r="E264" s="51">
        <v>2458</v>
      </c>
      <c r="F264" s="51">
        <v>2969</v>
      </c>
    </row>
    <row r="265" spans="1:6" x14ac:dyDescent="0.3">
      <c r="A265" s="51" t="s">
        <v>316</v>
      </c>
      <c r="B265" s="51" t="s">
        <v>292</v>
      </c>
      <c r="C265" s="51">
        <v>1104</v>
      </c>
      <c r="D265" s="51">
        <v>1032</v>
      </c>
      <c r="E265" s="51">
        <v>888</v>
      </c>
      <c r="F265" s="51">
        <v>994</v>
      </c>
    </row>
    <row r="266" spans="1:6" x14ac:dyDescent="0.3">
      <c r="A266" s="51" t="s">
        <v>316</v>
      </c>
      <c r="B266" s="51" t="s">
        <v>217</v>
      </c>
      <c r="C266" s="51">
        <v>1451</v>
      </c>
      <c r="D266" s="51">
        <v>1176</v>
      </c>
      <c r="E266" s="51">
        <v>692</v>
      </c>
      <c r="F266" s="51">
        <v>1094</v>
      </c>
    </row>
    <row r="267" spans="1:6" x14ac:dyDescent="0.3">
      <c r="A267" s="51" t="s">
        <v>316</v>
      </c>
      <c r="B267" s="51" t="s">
        <v>321</v>
      </c>
      <c r="C267" s="51">
        <v>2983</v>
      </c>
      <c r="D267" s="51">
        <v>1527</v>
      </c>
      <c r="E267" s="51">
        <v>1861</v>
      </c>
      <c r="F267" s="51">
        <v>1464</v>
      </c>
    </row>
    <row r="268" spans="1:6" x14ac:dyDescent="0.3">
      <c r="A268" s="51" t="s">
        <v>316</v>
      </c>
      <c r="B268" s="51" t="s">
        <v>322</v>
      </c>
      <c r="C268" s="51">
        <v>1944</v>
      </c>
      <c r="D268" s="51">
        <v>827</v>
      </c>
      <c r="E268" s="51">
        <v>1591</v>
      </c>
      <c r="F268" s="51">
        <v>1710</v>
      </c>
    </row>
    <row r="269" spans="1:6" x14ac:dyDescent="0.3">
      <c r="A269" s="51" t="s">
        <v>316</v>
      </c>
      <c r="B269" s="51" t="s">
        <v>323</v>
      </c>
      <c r="C269" s="51">
        <v>1473</v>
      </c>
      <c r="D269" s="51">
        <v>811</v>
      </c>
      <c r="E269" s="51">
        <v>816</v>
      </c>
      <c r="F269" s="51">
        <v>1124</v>
      </c>
    </row>
    <row r="270" spans="1:6" x14ac:dyDescent="0.3">
      <c r="A270" s="51" t="s">
        <v>316</v>
      </c>
      <c r="B270" s="51" t="s">
        <v>324</v>
      </c>
      <c r="C270" s="51">
        <v>7922</v>
      </c>
      <c r="D270" s="51">
        <v>4937</v>
      </c>
      <c r="E270" s="51">
        <v>6648</v>
      </c>
      <c r="F270" s="51">
        <v>4938</v>
      </c>
    </row>
    <row r="271" spans="1:6" x14ac:dyDescent="0.3">
      <c r="A271" s="51" t="s">
        <v>316</v>
      </c>
      <c r="B271" s="51" t="s">
        <v>325</v>
      </c>
      <c r="C271" s="51">
        <v>4842</v>
      </c>
      <c r="D271" s="51">
        <v>2485</v>
      </c>
      <c r="E271" s="51">
        <v>4191</v>
      </c>
      <c r="F271" s="51">
        <v>3951</v>
      </c>
    </row>
    <row r="272" spans="1:6" x14ac:dyDescent="0.3">
      <c r="A272" s="51" t="s">
        <v>316</v>
      </c>
      <c r="B272" s="51" t="s">
        <v>326</v>
      </c>
      <c r="C272" s="51">
        <v>3808</v>
      </c>
      <c r="D272" s="51">
        <v>2131</v>
      </c>
      <c r="E272" s="51">
        <v>1627</v>
      </c>
      <c r="F272" s="51">
        <v>2140</v>
      </c>
    </row>
    <row r="273" spans="1:6" x14ac:dyDescent="0.3">
      <c r="A273" s="51" t="s">
        <v>316</v>
      </c>
      <c r="B273" s="51" t="s">
        <v>327</v>
      </c>
      <c r="C273" s="51">
        <v>2247</v>
      </c>
      <c r="D273" s="51">
        <v>1250</v>
      </c>
      <c r="E273" s="51">
        <v>1029</v>
      </c>
      <c r="F273" s="51">
        <v>1220</v>
      </c>
    </row>
    <row r="274" spans="1:6" x14ac:dyDescent="0.3">
      <c r="A274" s="51" t="s">
        <v>316</v>
      </c>
      <c r="B274" s="51" t="s">
        <v>92</v>
      </c>
      <c r="C274" s="51">
        <v>6774</v>
      </c>
      <c r="D274" s="51">
        <v>5910</v>
      </c>
      <c r="E274" s="51">
        <v>4823</v>
      </c>
      <c r="F274" s="51">
        <v>5955</v>
      </c>
    </row>
    <row r="275" spans="1:6" x14ac:dyDescent="0.3">
      <c r="A275" s="51" t="s">
        <v>316</v>
      </c>
      <c r="B275" s="51" t="s">
        <v>328</v>
      </c>
      <c r="C275" s="51">
        <v>9395</v>
      </c>
      <c r="D275" s="51">
        <v>7839</v>
      </c>
      <c r="E275" s="51">
        <v>7242</v>
      </c>
      <c r="F275" s="51">
        <v>7845</v>
      </c>
    </row>
    <row r="276" spans="1:6" x14ac:dyDescent="0.3">
      <c r="A276" s="51" t="s">
        <v>316</v>
      </c>
      <c r="B276" s="51" t="s">
        <v>329</v>
      </c>
      <c r="C276" s="51">
        <v>25484</v>
      </c>
      <c r="D276" s="51">
        <v>13734</v>
      </c>
      <c r="E276" s="51">
        <v>22070</v>
      </c>
      <c r="F276" s="51">
        <v>19374</v>
      </c>
    </row>
    <row r="277" spans="1:6" x14ac:dyDescent="0.3">
      <c r="A277" s="51" t="s">
        <v>316</v>
      </c>
      <c r="B277" s="51" t="s">
        <v>330</v>
      </c>
      <c r="C277" s="51">
        <v>3324</v>
      </c>
      <c r="D277" s="51">
        <v>2236</v>
      </c>
      <c r="E277" s="51">
        <v>2595</v>
      </c>
      <c r="F277" s="51">
        <v>1967</v>
      </c>
    </row>
    <row r="278" spans="1:6" x14ac:dyDescent="0.3">
      <c r="A278" s="51" t="s">
        <v>316</v>
      </c>
      <c r="B278" s="51" t="s">
        <v>331</v>
      </c>
      <c r="C278" s="51">
        <v>2394</v>
      </c>
      <c r="D278" s="51">
        <v>1858</v>
      </c>
      <c r="E278" s="51">
        <v>1108</v>
      </c>
      <c r="F278" s="51">
        <v>1763</v>
      </c>
    </row>
    <row r="279" spans="1:6" x14ac:dyDescent="0.3">
      <c r="A279" s="51" t="s">
        <v>316</v>
      </c>
      <c r="B279" s="51" t="s">
        <v>332</v>
      </c>
      <c r="C279" s="51">
        <v>1661</v>
      </c>
      <c r="D279" s="51">
        <v>954</v>
      </c>
      <c r="E279" s="51">
        <v>903</v>
      </c>
      <c r="F279" s="51">
        <v>1037</v>
      </c>
    </row>
    <row r="280" spans="1:6" x14ac:dyDescent="0.3">
      <c r="A280" s="51" t="s">
        <v>316</v>
      </c>
      <c r="B280" s="51" t="s">
        <v>178</v>
      </c>
      <c r="C280" s="51">
        <v>2032</v>
      </c>
      <c r="D280" s="51">
        <v>2016</v>
      </c>
      <c r="E280" s="51">
        <v>1055</v>
      </c>
      <c r="F280" s="51">
        <v>1916</v>
      </c>
    </row>
    <row r="281" spans="1:6" x14ac:dyDescent="0.3">
      <c r="A281" s="51" t="s">
        <v>316</v>
      </c>
      <c r="B281" s="51" t="s">
        <v>207</v>
      </c>
      <c r="C281" s="51">
        <v>8156</v>
      </c>
      <c r="D281" s="51">
        <v>4973</v>
      </c>
      <c r="E281" s="51">
        <v>6738</v>
      </c>
      <c r="F281" s="51">
        <v>7341</v>
      </c>
    </row>
    <row r="282" spans="1:6" x14ac:dyDescent="0.3">
      <c r="A282" s="51" t="s">
        <v>316</v>
      </c>
      <c r="B282" s="51" t="s">
        <v>333</v>
      </c>
      <c r="C282" s="51">
        <v>1961</v>
      </c>
      <c r="D282" s="51">
        <v>1554</v>
      </c>
      <c r="E282" s="51">
        <v>836</v>
      </c>
      <c r="F282" s="51">
        <v>1575</v>
      </c>
    </row>
    <row r="283" spans="1:6" x14ac:dyDescent="0.3">
      <c r="A283" s="51" t="s">
        <v>316</v>
      </c>
      <c r="B283" s="51" t="s">
        <v>171</v>
      </c>
      <c r="C283" s="51">
        <v>2168</v>
      </c>
      <c r="D283" s="51">
        <v>1961</v>
      </c>
      <c r="E283" s="51">
        <v>1190</v>
      </c>
      <c r="F283" s="51">
        <v>1914</v>
      </c>
    </row>
    <row r="284" spans="1:6" x14ac:dyDescent="0.3">
      <c r="A284" s="51" t="s">
        <v>316</v>
      </c>
      <c r="B284" s="51" t="s">
        <v>174</v>
      </c>
      <c r="C284" s="51">
        <v>4758</v>
      </c>
      <c r="D284" s="51">
        <v>2420</v>
      </c>
      <c r="E284" s="51">
        <v>4012</v>
      </c>
      <c r="F284" s="51">
        <v>3889</v>
      </c>
    </row>
    <row r="285" spans="1:6" x14ac:dyDescent="0.3">
      <c r="A285" s="51" t="s">
        <v>316</v>
      </c>
      <c r="B285" s="51" t="s">
        <v>334</v>
      </c>
      <c r="C285" s="51">
        <v>3449</v>
      </c>
      <c r="D285" s="51">
        <v>2481</v>
      </c>
      <c r="E285" s="51">
        <v>2667</v>
      </c>
      <c r="F285" s="51">
        <v>2612</v>
      </c>
    </row>
    <row r="286" spans="1:6" x14ac:dyDescent="0.3">
      <c r="A286" s="51" t="s">
        <v>316</v>
      </c>
      <c r="B286" s="51" t="s">
        <v>335</v>
      </c>
      <c r="C286" s="51">
        <v>119001</v>
      </c>
      <c r="D286" s="51">
        <v>78642</v>
      </c>
      <c r="E286" s="51">
        <v>88018</v>
      </c>
      <c r="F286" s="51">
        <v>91240</v>
      </c>
    </row>
    <row r="287" spans="1:6" x14ac:dyDescent="0.3">
      <c r="A287" s="51" t="s">
        <v>336</v>
      </c>
      <c r="B287" s="51" t="s">
        <v>337</v>
      </c>
      <c r="C287" s="51">
        <v>3883</v>
      </c>
      <c r="D287" s="51">
        <v>2425</v>
      </c>
      <c r="E287" s="51">
        <v>1802</v>
      </c>
      <c r="F287" s="51">
        <v>2371</v>
      </c>
    </row>
    <row r="288" spans="1:6" x14ac:dyDescent="0.3">
      <c r="A288" s="51" t="s">
        <v>336</v>
      </c>
      <c r="B288" s="51" t="s">
        <v>338</v>
      </c>
      <c r="C288" s="51">
        <v>2364</v>
      </c>
      <c r="D288" s="51">
        <v>2221</v>
      </c>
      <c r="E288" s="51">
        <v>651</v>
      </c>
      <c r="F288" s="51">
        <v>2142</v>
      </c>
    </row>
    <row r="289" spans="1:6" x14ac:dyDescent="0.3">
      <c r="A289" s="51" t="s">
        <v>336</v>
      </c>
      <c r="B289" s="51" t="s">
        <v>339</v>
      </c>
      <c r="C289" s="51">
        <v>1456</v>
      </c>
      <c r="D289" s="51">
        <v>1287</v>
      </c>
      <c r="E289" s="51">
        <v>879</v>
      </c>
      <c r="F289" s="51">
        <v>1283</v>
      </c>
    </row>
    <row r="290" spans="1:6" x14ac:dyDescent="0.3">
      <c r="A290" s="51" t="s">
        <v>336</v>
      </c>
      <c r="B290" s="51" t="s">
        <v>231</v>
      </c>
      <c r="C290" s="51">
        <v>2463</v>
      </c>
      <c r="D290" s="51">
        <v>1404</v>
      </c>
      <c r="E290" s="51">
        <v>1146</v>
      </c>
      <c r="F290" s="51">
        <v>1363</v>
      </c>
    </row>
    <row r="291" spans="1:6" x14ac:dyDescent="0.3">
      <c r="A291" s="51" t="s">
        <v>336</v>
      </c>
      <c r="B291" s="51" t="s">
        <v>340</v>
      </c>
      <c r="C291" s="51">
        <v>3629</v>
      </c>
      <c r="D291" s="51">
        <v>1397</v>
      </c>
      <c r="E291" s="51">
        <v>2181</v>
      </c>
      <c r="F291" s="51">
        <v>1925</v>
      </c>
    </row>
    <row r="292" spans="1:6" x14ac:dyDescent="0.3">
      <c r="A292" s="51" t="s">
        <v>336</v>
      </c>
      <c r="B292" s="51" t="s">
        <v>341</v>
      </c>
      <c r="C292" s="51">
        <v>3149</v>
      </c>
      <c r="D292" s="51">
        <v>1219</v>
      </c>
      <c r="E292" s="51">
        <v>1928</v>
      </c>
      <c r="F292" s="51">
        <v>1263</v>
      </c>
    </row>
    <row r="293" spans="1:6" x14ac:dyDescent="0.3">
      <c r="A293" s="51" t="s">
        <v>336</v>
      </c>
      <c r="B293" s="51" t="s">
        <v>342</v>
      </c>
      <c r="C293" s="51">
        <v>1682</v>
      </c>
      <c r="D293" s="51">
        <v>1154</v>
      </c>
      <c r="E293" s="51">
        <v>786</v>
      </c>
      <c r="F293" s="51">
        <v>1120</v>
      </c>
    </row>
    <row r="294" spans="1:6" x14ac:dyDescent="0.3">
      <c r="A294" s="51" t="s">
        <v>336</v>
      </c>
      <c r="B294" s="51" t="s">
        <v>343</v>
      </c>
      <c r="C294" s="51">
        <v>4304</v>
      </c>
      <c r="D294" s="51">
        <v>2763</v>
      </c>
      <c r="E294" s="51">
        <v>2404</v>
      </c>
      <c r="F294" s="51">
        <v>2657</v>
      </c>
    </row>
    <row r="295" spans="1:6" x14ac:dyDescent="0.3">
      <c r="A295" s="51" t="s">
        <v>336</v>
      </c>
      <c r="B295" s="51" t="s">
        <v>118</v>
      </c>
      <c r="C295" s="51">
        <v>1788</v>
      </c>
      <c r="D295" s="51">
        <v>1488</v>
      </c>
      <c r="E295" s="51">
        <v>893</v>
      </c>
      <c r="F295" s="51">
        <v>1407</v>
      </c>
    </row>
    <row r="296" spans="1:6" x14ac:dyDescent="0.3">
      <c r="A296" s="51" t="s">
        <v>336</v>
      </c>
      <c r="B296" s="51" t="s">
        <v>275</v>
      </c>
      <c r="C296" s="51">
        <v>4736</v>
      </c>
      <c r="D296" s="51">
        <v>2046</v>
      </c>
      <c r="E296" s="51">
        <v>3190</v>
      </c>
      <c r="F296" s="51">
        <v>3514</v>
      </c>
    </row>
    <row r="297" spans="1:6" x14ac:dyDescent="0.3">
      <c r="A297" s="51" t="s">
        <v>336</v>
      </c>
      <c r="B297" s="51" t="s">
        <v>344</v>
      </c>
      <c r="C297" s="51">
        <v>3419</v>
      </c>
      <c r="D297" s="51">
        <v>1321</v>
      </c>
      <c r="E297" s="51">
        <v>1878</v>
      </c>
      <c r="F297" s="51">
        <v>2198</v>
      </c>
    </row>
    <row r="298" spans="1:6" x14ac:dyDescent="0.3">
      <c r="A298" s="51" t="s">
        <v>336</v>
      </c>
      <c r="B298" s="51" t="s">
        <v>345</v>
      </c>
      <c r="C298" s="51">
        <v>2288</v>
      </c>
      <c r="D298" s="51">
        <v>1424</v>
      </c>
      <c r="E298" s="51">
        <v>1453</v>
      </c>
      <c r="F298" s="51">
        <v>1333</v>
      </c>
    </row>
    <row r="299" spans="1:6" x14ac:dyDescent="0.3">
      <c r="A299" s="51" t="s">
        <v>336</v>
      </c>
      <c r="B299" s="51" t="s">
        <v>346</v>
      </c>
      <c r="C299" s="51">
        <v>2875</v>
      </c>
      <c r="D299" s="51">
        <v>2254</v>
      </c>
      <c r="E299" s="51">
        <v>1163</v>
      </c>
      <c r="F299" s="51">
        <v>1983</v>
      </c>
    </row>
    <row r="300" spans="1:6" x14ac:dyDescent="0.3">
      <c r="A300" s="51" t="s">
        <v>336</v>
      </c>
      <c r="B300" s="51" t="s">
        <v>347</v>
      </c>
      <c r="C300" s="51">
        <v>1122</v>
      </c>
      <c r="D300" s="51">
        <v>944</v>
      </c>
      <c r="E300" s="51">
        <v>646</v>
      </c>
      <c r="F300" s="51">
        <v>890</v>
      </c>
    </row>
    <row r="301" spans="1:6" x14ac:dyDescent="0.3">
      <c r="A301" s="51" t="s">
        <v>336</v>
      </c>
      <c r="B301" s="51" t="s">
        <v>247</v>
      </c>
      <c r="C301" s="51">
        <v>3214</v>
      </c>
      <c r="D301" s="51">
        <v>2954</v>
      </c>
      <c r="E301" s="51">
        <v>2121</v>
      </c>
      <c r="F301" s="51">
        <v>2847</v>
      </c>
    </row>
    <row r="302" spans="1:6" x14ac:dyDescent="0.3">
      <c r="A302" s="51" t="s">
        <v>336</v>
      </c>
      <c r="B302" s="51" t="s">
        <v>348</v>
      </c>
      <c r="C302" s="51">
        <v>42950</v>
      </c>
      <c r="D302" s="51">
        <v>24440</v>
      </c>
      <c r="E302" s="51">
        <v>35364</v>
      </c>
      <c r="F302" s="51">
        <v>37113</v>
      </c>
    </row>
    <row r="303" spans="1:6" x14ac:dyDescent="0.3">
      <c r="A303" s="51" t="s">
        <v>336</v>
      </c>
      <c r="B303" s="51" t="s">
        <v>349</v>
      </c>
      <c r="C303" s="51">
        <v>2770</v>
      </c>
      <c r="D303" s="51">
        <v>1764</v>
      </c>
      <c r="E303" s="51">
        <v>1185</v>
      </c>
      <c r="F303" s="51">
        <v>1747</v>
      </c>
    </row>
    <row r="304" spans="1:6" x14ac:dyDescent="0.3">
      <c r="A304" s="51" t="s">
        <v>336</v>
      </c>
      <c r="B304" s="51" t="s">
        <v>350</v>
      </c>
      <c r="C304" s="51">
        <v>2062</v>
      </c>
      <c r="D304" s="51">
        <v>1232</v>
      </c>
      <c r="E304" s="51">
        <v>1002</v>
      </c>
      <c r="F304" s="51">
        <v>1157</v>
      </c>
    </row>
    <row r="305" spans="1:6" x14ac:dyDescent="0.3">
      <c r="A305" s="51" t="s">
        <v>336</v>
      </c>
      <c r="B305" s="51" t="s">
        <v>250</v>
      </c>
      <c r="C305" s="51">
        <v>2544</v>
      </c>
      <c r="D305" s="51">
        <v>1230</v>
      </c>
      <c r="E305" s="51">
        <v>1593</v>
      </c>
      <c r="F305" s="51">
        <v>1290</v>
      </c>
    </row>
    <row r="306" spans="1:6" x14ac:dyDescent="0.3">
      <c r="A306" s="51" t="s">
        <v>336</v>
      </c>
      <c r="B306" s="51" t="s">
        <v>351</v>
      </c>
      <c r="C306" s="51">
        <v>92698</v>
      </c>
      <c r="D306" s="51">
        <v>54967</v>
      </c>
      <c r="E306" s="51">
        <v>62265</v>
      </c>
      <c r="F306" s="51">
        <v>69603</v>
      </c>
    </row>
    <row r="307" spans="1:6" x14ac:dyDescent="0.3">
      <c r="A307" s="51" t="s">
        <v>349</v>
      </c>
      <c r="B307" s="51" t="s">
        <v>111</v>
      </c>
      <c r="C307" s="51">
        <v>4360</v>
      </c>
      <c r="D307" s="51">
        <v>2558</v>
      </c>
      <c r="E307" s="51">
        <v>1797</v>
      </c>
      <c r="F307" s="51">
        <v>2554</v>
      </c>
    </row>
    <row r="308" spans="1:6" x14ac:dyDescent="0.3">
      <c r="A308" s="51" t="s">
        <v>349</v>
      </c>
      <c r="B308" s="51" t="s">
        <v>91</v>
      </c>
      <c r="C308" s="51">
        <v>9057</v>
      </c>
      <c r="D308" s="51">
        <v>5785</v>
      </c>
      <c r="E308" s="51">
        <v>6735</v>
      </c>
      <c r="F308" s="51">
        <v>8120</v>
      </c>
    </row>
    <row r="309" spans="1:6" x14ac:dyDescent="0.3">
      <c r="A309" s="51" t="s">
        <v>349</v>
      </c>
      <c r="B309" s="51" t="s">
        <v>115</v>
      </c>
      <c r="C309" s="51">
        <v>4425</v>
      </c>
      <c r="D309" s="51">
        <v>1807</v>
      </c>
      <c r="E309" s="51">
        <v>2985</v>
      </c>
      <c r="F309" s="51">
        <v>2109</v>
      </c>
    </row>
    <row r="310" spans="1:6" x14ac:dyDescent="0.3">
      <c r="A310" s="51" t="s">
        <v>349</v>
      </c>
      <c r="B310" s="51" t="s">
        <v>352</v>
      </c>
      <c r="C310" s="51">
        <v>4779</v>
      </c>
      <c r="D310" s="51">
        <v>3161</v>
      </c>
      <c r="E310" s="51">
        <v>1635</v>
      </c>
      <c r="F310" s="51">
        <v>3181</v>
      </c>
    </row>
    <row r="311" spans="1:6" x14ac:dyDescent="0.3">
      <c r="A311" s="51" t="s">
        <v>349</v>
      </c>
      <c r="B311" s="51" t="s">
        <v>353</v>
      </c>
      <c r="C311" s="51">
        <v>4421</v>
      </c>
      <c r="D311" s="51">
        <v>2448</v>
      </c>
      <c r="E311" s="51">
        <v>2381</v>
      </c>
      <c r="F311" s="51">
        <v>2418</v>
      </c>
    </row>
    <row r="312" spans="1:6" x14ac:dyDescent="0.3">
      <c r="A312" s="51" t="s">
        <v>349</v>
      </c>
      <c r="B312" s="51" t="s">
        <v>354</v>
      </c>
      <c r="C312" s="51">
        <v>1949</v>
      </c>
      <c r="D312" s="51">
        <v>965</v>
      </c>
      <c r="E312" s="51">
        <v>1173</v>
      </c>
      <c r="F312" s="51">
        <v>948</v>
      </c>
    </row>
    <row r="313" spans="1:6" x14ac:dyDescent="0.3">
      <c r="A313" s="51" t="s">
        <v>349</v>
      </c>
      <c r="B313" s="51" t="s">
        <v>92</v>
      </c>
      <c r="C313" s="51">
        <v>45337</v>
      </c>
      <c r="D313" s="51">
        <v>27730</v>
      </c>
      <c r="E313" s="51">
        <v>39442</v>
      </c>
      <c r="F313" s="51">
        <v>38246</v>
      </c>
    </row>
    <row r="314" spans="1:6" x14ac:dyDescent="0.3">
      <c r="A314" s="51" t="s">
        <v>349</v>
      </c>
      <c r="B314" s="51" t="s">
        <v>355</v>
      </c>
      <c r="C314" s="51">
        <v>3170</v>
      </c>
      <c r="D314" s="51">
        <v>2219</v>
      </c>
      <c r="E314" s="51">
        <v>1201</v>
      </c>
      <c r="F314" s="51">
        <v>2023</v>
      </c>
    </row>
    <row r="315" spans="1:6" x14ac:dyDescent="0.3">
      <c r="A315" s="51" t="s">
        <v>349</v>
      </c>
      <c r="B315" s="51" t="s">
        <v>356</v>
      </c>
      <c r="C315" s="51">
        <v>3774</v>
      </c>
      <c r="D315" s="51">
        <v>1632</v>
      </c>
      <c r="E315" s="51">
        <v>2568</v>
      </c>
      <c r="F315" s="51">
        <v>2569</v>
      </c>
    </row>
    <row r="316" spans="1:6" x14ac:dyDescent="0.3">
      <c r="A316" s="51" t="s">
        <v>349</v>
      </c>
      <c r="B316" s="51" t="s">
        <v>357</v>
      </c>
      <c r="C316" s="51">
        <v>1720</v>
      </c>
      <c r="D316" s="51">
        <v>1218</v>
      </c>
      <c r="E316" s="51">
        <v>676</v>
      </c>
      <c r="F316" s="51">
        <v>1217</v>
      </c>
    </row>
    <row r="317" spans="1:6" x14ac:dyDescent="0.3">
      <c r="A317" s="51" t="s">
        <v>349</v>
      </c>
      <c r="B317" s="51" t="s">
        <v>358</v>
      </c>
      <c r="C317" s="51">
        <v>3222</v>
      </c>
      <c r="D317" s="51">
        <v>1951</v>
      </c>
      <c r="E317" s="51">
        <v>1135</v>
      </c>
      <c r="F317" s="51">
        <v>2015</v>
      </c>
    </row>
    <row r="318" spans="1:6" x14ac:dyDescent="0.3">
      <c r="A318" s="51" t="s">
        <v>349</v>
      </c>
      <c r="B318" s="51" t="s">
        <v>359</v>
      </c>
      <c r="C318" s="51">
        <v>2540</v>
      </c>
      <c r="D318" s="51">
        <v>1156</v>
      </c>
      <c r="E318" s="51">
        <v>1278</v>
      </c>
      <c r="F318" s="51">
        <v>1066</v>
      </c>
    </row>
    <row r="319" spans="1:6" x14ac:dyDescent="0.3">
      <c r="A319" s="51" t="s">
        <v>349</v>
      </c>
      <c r="B319" s="51" t="s">
        <v>360</v>
      </c>
      <c r="C319" s="51">
        <v>2560</v>
      </c>
      <c r="D319" s="51">
        <v>1683</v>
      </c>
      <c r="E319" s="51">
        <v>1074</v>
      </c>
      <c r="F319" s="51">
        <v>2295</v>
      </c>
    </row>
    <row r="320" spans="1:6" x14ac:dyDescent="0.3">
      <c r="A320" s="51" t="s">
        <v>349</v>
      </c>
      <c r="B320" s="51" t="s">
        <v>349</v>
      </c>
      <c r="C320" s="51">
        <v>2524</v>
      </c>
      <c r="D320" s="51">
        <v>1953</v>
      </c>
      <c r="E320" s="51">
        <v>1620</v>
      </c>
      <c r="F320" s="51">
        <v>1902</v>
      </c>
    </row>
    <row r="321" spans="1:6" x14ac:dyDescent="0.3">
      <c r="A321" s="51" t="s">
        <v>349</v>
      </c>
      <c r="B321" s="51" t="s">
        <v>361</v>
      </c>
      <c r="C321" s="51">
        <v>5576</v>
      </c>
      <c r="D321" s="51">
        <v>3802</v>
      </c>
      <c r="E321" s="51">
        <v>4764</v>
      </c>
      <c r="F321" s="51">
        <v>4718</v>
      </c>
    </row>
    <row r="322" spans="1:6" x14ac:dyDescent="0.3">
      <c r="A322" s="51" t="s">
        <v>349</v>
      </c>
      <c r="B322" s="51" t="s">
        <v>172</v>
      </c>
      <c r="C322" s="51">
        <v>2382</v>
      </c>
      <c r="D322" s="51">
        <v>1957</v>
      </c>
      <c r="E322" s="51">
        <v>1201</v>
      </c>
      <c r="F322" s="51">
        <v>1886</v>
      </c>
    </row>
    <row r="323" spans="1:6" x14ac:dyDescent="0.3">
      <c r="A323" s="51" t="s">
        <v>349</v>
      </c>
      <c r="B323" s="51" t="s">
        <v>362</v>
      </c>
      <c r="C323" s="51">
        <v>2742</v>
      </c>
      <c r="D323" s="51">
        <v>1740</v>
      </c>
      <c r="E323" s="51">
        <v>1291</v>
      </c>
      <c r="F323" s="51">
        <v>1999</v>
      </c>
    </row>
    <row r="324" spans="1:6" x14ac:dyDescent="0.3">
      <c r="A324" s="51" t="s">
        <v>349</v>
      </c>
      <c r="B324" s="51" t="s">
        <v>363</v>
      </c>
      <c r="C324" s="51">
        <v>104538</v>
      </c>
      <c r="D324" s="51">
        <v>63765</v>
      </c>
      <c r="E324" s="51">
        <v>72956</v>
      </c>
      <c r="F324" s="51">
        <v>79266</v>
      </c>
    </row>
    <row r="325" spans="1:6" x14ac:dyDescent="0.3">
      <c r="A325" s="51" t="s">
        <v>199</v>
      </c>
      <c r="B325" s="51" t="s">
        <v>364</v>
      </c>
      <c r="C325" s="51">
        <v>7129</v>
      </c>
      <c r="D325" s="51">
        <v>4718</v>
      </c>
      <c r="E325" s="51">
        <v>5422</v>
      </c>
      <c r="F325" s="51">
        <v>5057</v>
      </c>
    </row>
    <row r="326" spans="1:6" x14ac:dyDescent="0.3">
      <c r="A326" s="51" t="s">
        <v>199</v>
      </c>
      <c r="B326" s="51" t="s">
        <v>365</v>
      </c>
      <c r="C326" s="51">
        <v>4718</v>
      </c>
      <c r="D326" s="51">
        <v>2105</v>
      </c>
      <c r="E326" s="51">
        <v>2140</v>
      </c>
      <c r="F326" s="51">
        <v>2068</v>
      </c>
    </row>
    <row r="327" spans="1:6" x14ac:dyDescent="0.3">
      <c r="A327" s="51" t="s">
        <v>199</v>
      </c>
      <c r="B327" s="51" t="s">
        <v>366</v>
      </c>
      <c r="C327" s="51">
        <v>3929</v>
      </c>
      <c r="D327" s="51">
        <v>3069</v>
      </c>
      <c r="E327" s="51">
        <v>1815</v>
      </c>
      <c r="F327" s="51">
        <v>2936</v>
      </c>
    </row>
    <row r="328" spans="1:6" x14ac:dyDescent="0.3">
      <c r="A328" s="51" t="s">
        <v>199</v>
      </c>
      <c r="B328" s="51" t="s">
        <v>367</v>
      </c>
      <c r="C328" s="51">
        <v>5696</v>
      </c>
      <c r="D328" s="51">
        <v>2544</v>
      </c>
      <c r="E328" s="51">
        <v>3155</v>
      </c>
      <c r="F328" s="51">
        <v>2787</v>
      </c>
    </row>
    <row r="329" spans="1:6" x14ac:dyDescent="0.3">
      <c r="A329" s="51" t="s">
        <v>199</v>
      </c>
      <c r="B329" s="51" t="s">
        <v>368</v>
      </c>
      <c r="C329" s="51">
        <v>7245</v>
      </c>
      <c r="D329" s="51">
        <v>4258</v>
      </c>
      <c r="E329" s="51">
        <v>4287</v>
      </c>
      <c r="F329" s="51">
        <v>4178</v>
      </c>
    </row>
    <row r="330" spans="1:6" x14ac:dyDescent="0.3">
      <c r="A330" s="51" t="s">
        <v>199</v>
      </c>
      <c r="B330" s="51" t="s">
        <v>92</v>
      </c>
      <c r="C330" s="51">
        <v>7303</v>
      </c>
      <c r="D330" s="51">
        <v>4367</v>
      </c>
      <c r="E330" s="51">
        <v>3033</v>
      </c>
      <c r="F330" s="51">
        <v>4361</v>
      </c>
    </row>
    <row r="331" spans="1:6" x14ac:dyDescent="0.3">
      <c r="A331" s="51" t="s">
        <v>199</v>
      </c>
      <c r="B331" s="51" t="s">
        <v>369</v>
      </c>
      <c r="C331" s="51">
        <v>4690</v>
      </c>
      <c r="D331" s="51">
        <v>2539</v>
      </c>
      <c r="E331" s="51">
        <v>1910</v>
      </c>
      <c r="F331" s="51">
        <v>2667</v>
      </c>
    </row>
    <row r="332" spans="1:6" x14ac:dyDescent="0.3">
      <c r="A332" s="51" t="s">
        <v>199</v>
      </c>
      <c r="B332" s="51" t="s">
        <v>370</v>
      </c>
      <c r="C332" s="51">
        <v>59760</v>
      </c>
      <c r="D332" s="51">
        <v>36010</v>
      </c>
      <c r="E332" s="51">
        <v>49623</v>
      </c>
      <c r="F332" s="51">
        <v>46048</v>
      </c>
    </row>
    <row r="333" spans="1:6" x14ac:dyDescent="0.3">
      <c r="A333" s="51" t="s">
        <v>199</v>
      </c>
      <c r="B333" s="51" t="s">
        <v>149</v>
      </c>
      <c r="C333" s="51">
        <v>5484</v>
      </c>
      <c r="D333" s="51">
        <v>2801</v>
      </c>
      <c r="E333" s="51">
        <v>3248</v>
      </c>
      <c r="F333" s="51">
        <v>2825</v>
      </c>
    </row>
    <row r="334" spans="1:6" x14ac:dyDescent="0.3">
      <c r="A334" s="51" t="s">
        <v>199</v>
      </c>
      <c r="B334" s="51" t="s">
        <v>371</v>
      </c>
      <c r="C334" s="51">
        <v>5473</v>
      </c>
      <c r="D334" s="51">
        <v>3727</v>
      </c>
      <c r="E334" s="51">
        <v>2131</v>
      </c>
      <c r="F334" s="51">
        <v>3548</v>
      </c>
    </row>
    <row r="335" spans="1:6" x14ac:dyDescent="0.3">
      <c r="A335" s="51" t="s">
        <v>199</v>
      </c>
      <c r="B335" s="51" t="s">
        <v>346</v>
      </c>
      <c r="C335" s="51">
        <v>7824</v>
      </c>
      <c r="D335" s="51">
        <v>4644</v>
      </c>
      <c r="E335" s="51">
        <v>5038</v>
      </c>
      <c r="F335" s="51">
        <v>4774</v>
      </c>
    </row>
    <row r="336" spans="1:6" x14ac:dyDescent="0.3">
      <c r="A336" s="51" t="s">
        <v>199</v>
      </c>
      <c r="B336" s="51" t="s">
        <v>244</v>
      </c>
      <c r="C336" s="51">
        <v>4934</v>
      </c>
      <c r="D336" s="51">
        <v>3351</v>
      </c>
      <c r="E336" s="51">
        <v>3243</v>
      </c>
      <c r="F336" s="51">
        <v>3227</v>
      </c>
    </row>
    <row r="337" spans="1:6" x14ac:dyDescent="0.3">
      <c r="A337" s="51" t="s">
        <v>199</v>
      </c>
      <c r="B337" s="51" t="s">
        <v>372</v>
      </c>
      <c r="C337" s="51">
        <v>2885</v>
      </c>
      <c r="D337" s="51">
        <v>2548</v>
      </c>
      <c r="E337" s="51">
        <v>1730</v>
      </c>
      <c r="F337" s="51">
        <v>2486</v>
      </c>
    </row>
    <row r="338" spans="1:6" x14ac:dyDescent="0.3">
      <c r="A338" s="51" t="s">
        <v>199</v>
      </c>
      <c r="B338" s="51" t="s">
        <v>373</v>
      </c>
      <c r="C338" s="51">
        <v>5644</v>
      </c>
      <c r="D338" s="51">
        <v>2723</v>
      </c>
      <c r="E338" s="51">
        <v>3129</v>
      </c>
      <c r="F338" s="51">
        <v>2689</v>
      </c>
    </row>
    <row r="339" spans="1:6" x14ac:dyDescent="0.3">
      <c r="A339" s="51" t="s">
        <v>199</v>
      </c>
      <c r="B339" s="51" t="s">
        <v>374</v>
      </c>
      <c r="C339" s="51">
        <v>4282</v>
      </c>
      <c r="D339" s="51">
        <v>3220</v>
      </c>
      <c r="E339" s="51">
        <v>2419</v>
      </c>
      <c r="F339" s="51">
        <v>3369</v>
      </c>
    </row>
    <row r="340" spans="1:6" x14ac:dyDescent="0.3">
      <c r="A340" s="51" t="s">
        <v>199</v>
      </c>
      <c r="B340" s="51" t="s">
        <v>375</v>
      </c>
      <c r="C340" s="51">
        <v>3306</v>
      </c>
      <c r="D340" s="51">
        <v>2408</v>
      </c>
      <c r="E340" s="51">
        <v>1253</v>
      </c>
      <c r="F340" s="51">
        <v>2302</v>
      </c>
    </row>
    <row r="341" spans="1:6" x14ac:dyDescent="0.3">
      <c r="A341" s="51" t="s">
        <v>199</v>
      </c>
      <c r="B341" s="51" t="s">
        <v>313</v>
      </c>
      <c r="C341" s="51">
        <v>2046</v>
      </c>
      <c r="D341" s="51">
        <v>1553</v>
      </c>
      <c r="E341" s="51">
        <v>660</v>
      </c>
      <c r="F341" s="51">
        <v>1605</v>
      </c>
    </row>
    <row r="342" spans="1:6" x14ac:dyDescent="0.3">
      <c r="A342" s="51" t="s">
        <v>199</v>
      </c>
      <c r="B342" s="51" t="s">
        <v>376</v>
      </c>
      <c r="C342" s="51">
        <v>7253</v>
      </c>
      <c r="D342" s="51">
        <v>3043</v>
      </c>
      <c r="E342" s="51">
        <v>4240</v>
      </c>
      <c r="F342" s="51">
        <v>4625</v>
      </c>
    </row>
    <row r="343" spans="1:6" x14ac:dyDescent="0.3">
      <c r="A343" s="51" t="s">
        <v>199</v>
      </c>
      <c r="B343" s="51" t="s">
        <v>377</v>
      </c>
      <c r="C343" s="51">
        <v>2911</v>
      </c>
      <c r="D343" s="51">
        <v>2105</v>
      </c>
      <c r="E343" s="51">
        <v>1243</v>
      </c>
      <c r="F343" s="51">
        <v>2041</v>
      </c>
    </row>
    <row r="344" spans="1:6" x14ac:dyDescent="0.3">
      <c r="A344" s="51" t="s">
        <v>199</v>
      </c>
      <c r="B344" s="51" t="s">
        <v>105</v>
      </c>
      <c r="C344" s="51">
        <v>7793</v>
      </c>
      <c r="D344" s="51">
        <v>4166</v>
      </c>
      <c r="E344" s="51">
        <v>4590</v>
      </c>
      <c r="F344" s="51">
        <v>4311</v>
      </c>
    </row>
    <row r="345" spans="1:6" x14ac:dyDescent="0.3">
      <c r="A345" s="51" t="s">
        <v>199</v>
      </c>
      <c r="B345" s="51" t="s">
        <v>378</v>
      </c>
      <c r="C345" s="51">
        <v>3580</v>
      </c>
      <c r="D345" s="51">
        <v>2473</v>
      </c>
      <c r="E345" s="51">
        <v>1827</v>
      </c>
      <c r="F345" s="51">
        <v>2402</v>
      </c>
    </row>
    <row r="346" spans="1:6" x14ac:dyDescent="0.3">
      <c r="A346" s="51" t="s">
        <v>199</v>
      </c>
      <c r="B346" s="51" t="s">
        <v>379</v>
      </c>
      <c r="C346" s="51">
        <v>2925</v>
      </c>
      <c r="D346" s="51">
        <v>2240</v>
      </c>
      <c r="E346" s="51">
        <v>1557</v>
      </c>
      <c r="F346" s="51">
        <v>2161</v>
      </c>
    </row>
    <row r="347" spans="1:6" x14ac:dyDescent="0.3">
      <c r="A347" s="51" t="s">
        <v>199</v>
      </c>
      <c r="B347" s="51" t="s">
        <v>107</v>
      </c>
      <c r="C347" s="51">
        <v>3461</v>
      </c>
      <c r="D347" s="51">
        <v>2364</v>
      </c>
      <c r="E347" s="51">
        <v>1882</v>
      </c>
      <c r="F347" s="51">
        <v>2335</v>
      </c>
    </row>
    <row r="348" spans="1:6" x14ac:dyDescent="0.3">
      <c r="A348" s="51" t="s">
        <v>199</v>
      </c>
      <c r="B348" s="51" t="s">
        <v>380</v>
      </c>
      <c r="C348" s="51">
        <v>170271</v>
      </c>
      <c r="D348" s="51">
        <v>102976</v>
      </c>
      <c r="E348" s="51">
        <v>109575</v>
      </c>
      <c r="F348" s="51">
        <v>114802</v>
      </c>
    </row>
    <row r="349" spans="1:6" x14ac:dyDescent="0.3">
      <c r="A349" s="51" t="s">
        <v>381</v>
      </c>
      <c r="B349" s="51" t="s">
        <v>382</v>
      </c>
      <c r="C349" s="51">
        <v>10336</v>
      </c>
      <c r="D349" s="51">
        <v>5072</v>
      </c>
      <c r="E349" s="51">
        <v>5289</v>
      </c>
      <c r="F349" s="51">
        <v>5103</v>
      </c>
    </row>
    <row r="350" spans="1:6" x14ac:dyDescent="0.3">
      <c r="A350" s="51" t="s">
        <v>381</v>
      </c>
      <c r="B350" s="51" t="s">
        <v>383</v>
      </c>
      <c r="C350" s="51">
        <v>3229</v>
      </c>
      <c r="D350" s="51">
        <v>1843</v>
      </c>
      <c r="E350" s="51">
        <v>1607</v>
      </c>
      <c r="F350" s="51">
        <v>1711</v>
      </c>
    </row>
    <row r="351" spans="1:6" x14ac:dyDescent="0.3">
      <c r="A351" s="51" t="s">
        <v>381</v>
      </c>
      <c r="B351" s="51" t="s">
        <v>384</v>
      </c>
      <c r="C351" s="51">
        <v>3688</v>
      </c>
      <c r="D351" s="51">
        <v>1349</v>
      </c>
      <c r="E351" s="51">
        <v>1975</v>
      </c>
      <c r="F351" s="51">
        <v>1481</v>
      </c>
    </row>
    <row r="352" spans="1:6" x14ac:dyDescent="0.3">
      <c r="A352" s="51" t="s">
        <v>381</v>
      </c>
      <c r="B352" s="51" t="s">
        <v>385</v>
      </c>
      <c r="C352" s="51">
        <v>2439</v>
      </c>
      <c r="D352" s="51">
        <v>1093</v>
      </c>
      <c r="E352" s="51">
        <v>1189</v>
      </c>
      <c r="F352" s="51">
        <v>1090</v>
      </c>
    </row>
    <row r="353" spans="1:6" x14ac:dyDescent="0.3">
      <c r="A353" s="51" t="s">
        <v>381</v>
      </c>
      <c r="B353" s="51" t="s">
        <v>386</v>
      </c>
      <c r="C353" s="51">
        <v>1998</v>
      </c>
      <c r="D353" s="51">
        <v>1017</v>
      </c>
      <c r="E353" s="51">
        <v>1104</v>
      </c>
      <c r="F353" s="51">
        <v>1032</v>
      </c>
    </row>
    <row r="354" spans="1:6" x14ac:dyDescent="0.3">
      <c r="A354" s="51" t="s">
        <v>381</v>
      </c>
      <c r="B354" s="51" t="s">
        <v>387</v>
      </c>
      <c r="C354" s="51">
        <v>3454</v>
      </c>
      <c r="D354" s="51">
        <v>1461</v>
      </c>
      <c r="E354" s="51">
        <v>1685</v>
      </c>
      <c r="F354" s="51">
        <v>1633</v>
      </c>
    </row>
    <row r="355" spans="1:6" x14ac:dyDescent="0.3">
      <c r="A355" s="51" t="s">
        <v>381</v>
      </c>
      <c r="B355" s="51" t="s">
        <v>388</v>
      </c>
      <c r="C355" s="51">
        <v>6345</v>
      </c>
      <c r="D355" s="51">
        <v>3007</v>
      </c>
      <c r="E355" s="51">
        <v>3601</v>
      </c>
      <c r="F355" s="51">
        <v>3412</v>
      </c>
    </row>
    <row r="356" spans="1:6" x14ac:dyDescent="0.3">
      <c r="A356" s="51" t="s">
        <v>381</v>
      </c>
      <c r="B356" s="51" t="s">
        <v>389</v>
      </c>
      <c r="C356" s="51">
        <v>2262</v>
      </c>
      <c r="D356" s="51">
        <v>1311</v>
      </c>
      <c r="E356" s="51">
        <v>1222</v>
      </c>
      <c r="F356" s="51">
        <v>1288</v>
      </c>
    </row>
    <row r="357" spans="1:6" x14ac:dyDescent="0.3">
      <c r="A357" s="51" t="s">
        <v>381</v>
      </c>
      <c r="B357" s="51" t="s">
        <v>390</v>
      </c>
      <c r="C357" s="51">
        <v>5029</v>
      </c>
      <c r="D357" s="51">
        <v>2499</v>
      </c>
      <c r="E357" s="51">
        <v>2495</v>
      </c>
      <c r="F357" s="51">
        <v>2578</v>
      </c>
    </row>
    <row r="358" spans="1:6" x14ac:dyDescent="0.3">
      <c r="A358" s="51" t="s">
        <v>381</v>
      </c>
      <c r="B358" s="51" t="s">
        <v>182</v>
      </c>
      <c r="C358" s="51">
        <v>3004</v>
      </c>
      <c r="D358" s="51">
        <v>1388</v>
      </c>
      <c r="E358" s="51">
        <v>1759</v>
      </c>
      <c r="F358" s="51">
        <v>1366</v>
      </c>
    </row>
    <row r="359" spans="1:6" x14ac:dyDescent="0.3">
      <c r="A359" s="51" t="s">
        <v>381</v>
      </c>
      <c r="B359" s="51" t="s">
        <v>327</v>
      </c>
      <c r="C359" s="51">
        <v>2974</v>
      </c>
      <c r="D359" s="51">
        <v>1675</v>
      </c>
      <c r="E359" s="51">
        <v>1855</v>
      </c>
      <c r="F359" s="51">
        <v>1730</v>
      </c>
    </row>
    <row r="360" spans="1:6" x14ac:dyDescent="0.3">
      <c r="A360" s="51" t="s">
        <v>381</v>
      </c>
      <c r="B360" s="51" t="s">
        <v>391</v>
      </c>
      <c r="C360" s="51">
        <v>2993</v>
      </c>
      <c r="D360" s="51">
        <v>1604</v>
      </c>
      <c r="E360" s="51">
        <v>1994</v>
      </c>
      <c r="F360" s="51">
        <v>1567</v>
      </c>
    </row>
    <row r="361" spans="1:6" x14ac:dyDescent="0.3">
      <c r="A361" s="51" t="s">
        <v>381</v>
      </c>
      <c r="B361" s="51" t="s">
        <v>370</v>
      </c>
      <c r="C361" s="51">
        <v>2414</v>
      </c>
      <c r="D361" s="51">
        <v>1815</v>
      </c>
      <c r="E361" s="51">
        <v>1477</v>
      </c>
      <c r="F361" s="51">
        <v>1684</v>
      </c>
    </row>
    <row r="362" spans="1:6" x14ac:dyDescent="0.3">
      <c r="A362" s="51" t="s">
        <v>381</v>
      </c>
      <c r="B362" s="51" t="s">
        <v>392</v>
      </c>
      <c r="C362" s="51">
        <v>3952</v>
      </c>
      <c r="D362" s="51">
        <v>2335</v>
      </c>
      <c r="E362" s="51">
        <v>2075</v>
      </c>
      <c r="F362" s="51">
        <v>2297</v>
      </c>
    </row>
    <row r="363" spans="1:6" x14ac:dyDescent="0.3">
      <c r="A363" s="51" t="s">
        <v>381</v>
      </c>
      <c r="B363" s="51" t="s">
        <v>393</v>
      </c>
      <c r="C363" s="51">
        <v>8302</v>
      </c>
      <c r="D363" s="51">
        <v>5022</v>
      </c>
      <c r="E363" s="51">
        <v>4917</v>
      </c>
      <c r="F363" s="51">
        <v>5042</v>
      </c>
    </row>
    <row r="364" spans="1:6" x14ac:dyDescent="0.3">
      <c r="A364" s="51" t="s">
        <v>381</v>
      </c>
      <c r="B364" s="51" t="s">
        <v>210</v>
      </c>
      <c r="C364" s="51">
        <v>40350</v>
      </c>
      <c r="D364" s="51">
        <v>16881</v>
      </c>
      <c r="E364" s="51">
        <v>30858</v>
      </c>
      <c r="F364" s="51">
        <v>26091</v>
      </c>
    </row>
    <row r="365" spans="1:6" x14ac:dyDescent="0.3">
      <c r="A365" s="51" t="s">
        <v>381</v>
      </c>
      <c r="B365" s="51" t="s">
        <v>394</v>
      </c>
      <c r="C365" s="51">
        <v>2135</v>
      </c>
      <c r="D365" s="51">
        <v>1195</v>
      </c>
      <c r="E365" s="51">
        <v>1389</v>
      </c>
      <c r="F365" s="51">
        <v>1231</v>
      </c>
    </row>
    <row r="366" spans="1:6" x14ac:dyDescent="0.3">
      <c r="A366" s="51" t="s">
        <v>381</v>
      </c>
      <c r="B366" s="51" t="s">
        <v>395</v>
      </c>
      <c r="C366" s="51">
        <v>9328</v>
      </c>
      <c r="D366" s="51">
        <v>2881</v>
      </c>
      <c r="E366" s="51">
        <v>8192</v>
      </c>
      <c r="F366" s="51">
        <v>6328</v>
      </c>
    </row>
    <row r="367" spans="1:6" x14ac:dyDescent="0.3">
      <c r="A367" s="51" t="s">
        <v>381</v>
      </c>
      <c r="B367" s="51" t="s">
        <v>396</v>
      </c>
      <c r="C367" s="51">
        <v>114232</v>
      </c>
      <c r="D367" s="51">
        <v>53448</v>
      </c>
      <c r="E367" s="51">
        <v>74683</v>
      </c>
      <c r="F367" s="51">
        <v>66664</v>
      </c>
    </row>
    <row r="368" spans="1:6" x14ac:dyDescent="0.3">
      <c r="A368" s="51" t="s">
        <v>397</v>
      </c>
      <c r="B368" s="51"/>
      <c r="C368" s="52">
        <v>2181977</v>
      </c>
      <c r="D368" s="52">
        <v>1308810</v>
      </c>
      <c r="E368" s="52">
        <v>1581058</v>
      </c>
      <c r="F368" s="52">
        <v>1649736</v>
      </c>
    </row>
    <row r="369" spans="1:6" x14ac:dyDescent="0.3">
      <c r="A369" s="51" t="s">
        <v>398</v>
      </c>
      <c r="B369" s="51"/>
      <c r="C369" s="52">
        <v>4889043</v>
      </c>
      <c r="D369" s="52">
        <v>2751282</v>
      </c>
      <c r="E369" s="52">
        <v>3838038</v>
      </c>
      <c r="F369" s="52">
        <v>4037902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Үүрэн холбоо</vt:lpstr>
      <vt:lpstr>Хэрэглэгчийн тоо, байршлаар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Munkhzul Baatarragchaa</dc:creator>
  <cp:lastModifiedBy>Munkhzul Baatarragchaa</cp:lastModifiedBy>
  <dcterms:created xsi:type="dcterms:W3CDTF">2022-09-21T02:37:02Z</dcterms:created>
  <dcterms:modified xsi:type="dcterms:W3CDTF">2025-05-08T01:47:47Z</dcterms:modified>
</cp:coreProperties>
</file>